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13_ncr:1_{A776C2A1-E32A-4B7B-A565-AF75736C33E6}" xr6:coauthVersionLast="47" xr6:coauthVersionMax="47" xr10:uidLastSave="{00000000-0000-0000-0000-000000000000}"/>
  <bookViews>
    <workbookView xWindow="-120" yWindow="-120" windowWidth="29040" windowHeight="15720" xr2:uid="{F72CF7DA-B1EC-4C25-8A58-01657B04ED41}"/>
  </bookViews>
  <sheets>
    <sheet name="Sheet1" sheetId="1" r:id="rId1"/>
  </sheets>
  <definedNames>
    <definedName name="_xlnm._FilterDatabase" localSheetId="0" hidden="1">Sheet1!$A$4:$Q$4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5" i="1"/>
  <c r="K6" i="1"/>
  <c r="K7" i="1"/>
  <c r="K8" i="1"/>
  <c r="K9" i="1"/>
  <c r="K10" i="1"/>
  <c r="K11" i="1"/>
  <c r="K12" i="1"/>
  <c r="K13" i="1"/>
  <c r="K14" i="1"/>
  <c r="K15" i="1"/>
  <c r="K16" i="1"/>
  <c r="K17" i="1"/>
  <c r="K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L11" i="1"/>
  <c r="N9" i="1"/>
  <c r="M9" i="1"/>
  <c r="I19" i="1"/>
  <c r="G19" i="1"/>
  <c r="C19" i="1"/>
  <c r="B19" i="1"/>
  <c r="N5" i="1" l="1"/>
  <c r="J12" i="1"/>
  <c r="J13" i="1"/>
  <c r="H19" i="1"/>
  <c r="E29" i="1"/>
  <c r="E28" i="1"/>
  <c r="N17" i="1"/>
  <c r="M17" i="1"/>
  <c r="L17" i="1"/>
  <c r="J17" i="1"/>
  <c r="E17" i="1"/>
  <c r="N16" i="1"/>
  <c r="M16" i="1"/>
  <c r="L16" i="1"/>
  <c r="J16" i="1"/>
  <c r="E16" i="1"/>
  <c r="N15" i="1"/>
  <c r="M15" i="1"/>
  <c r="L15" i="1"/>
  <c r="J15" i="1"/>
  <c r="E15" i="1"/>
  <c r="N14" i="1"/>
  <c r="M14" i="1"/>
  <c r="L14" i="1"/>
  <c r="J14" i="1"/>
  <c r="E14" i="1"/>
  <c r="N13" i="1"/>
  <c r="M13" i="1"/>
  <c r="L13" i="1"/>
  <c r="E13" i="1"/>
  <c r="N12" i="1"/>
  <c r="M12" i="1"/>
  <c r="L12" i="1"/>
  <c r="E12" i="1"/>
  <c r="N11" i="1"/>
  <c r="M11" i="1"/>
  <c r="J11" i="1"/>
  <c r="E11" i="1"/>
  <c r="N10" i="1"/>
  <c r="M10" i="1"/>
  <c r="L10" i="1"/>
  <c r="J10" i="1"/>
  <c r="E10" i="1"/>
  <c r="L9" i="1"/>
  <c r="J9" i="1"/>
  <c r="E9" i="1"/>
  <c r="N8" i="1"/>
  <c r="M8" i="1"/>
  <c r="L8" i="1"/>
  <c r="J8" i="1"/>
  <c r="E8" i="1"/>
  <c r="N7" i="1"/>
  <c r="M7" i="1"/>
  <c r="L7" i="1"/>
  <c r="J7" i="1"/>
  <c r="E7" i="1"/>
  <c r="N6" i="1"/>
  <c r="M6" i="1"/>
  <c r="L6" i="1"/>
  <c r="J6" i="1"/>
  <c r="E6" i="1"/>
  <c r="L5" i="1"/>
  <c r="J5" i="1"/>
  <c r="O11" i="1" l="1"/>
  <c r="L19" i="1"/>
  <c r="M5" i="1"/>
  <c r="M19" i="1" s="1"/>
  <c r="D19" i="1"/>
  <c r="E19" i="1" s="1"/>
  <c r="E5" i="1"/>
  <c r="O7" i="1"/>
  <c r="O8" i="1"/>
  <c r="O9" i="1"/>
  <c r="O10" i="1"/>
  <c r="O12" i="1"/>
  <c r="O13" i="1"/>
  <c r="O14" i="1"/>
  <c r="O15" i="1"/>
  <c r="O16" i="1"/>
  <c r="N19" i="1"/>
  <c r="O17" i="1"/>
  <c r="J19" i="1"/>
  <c r="E30" i="1"/>
  <c r="O6" i="1"/>
  <c r="O5" i="1" l="1"/>
  <c r="O19" i="1"/>
  <c r="E22" i="1" s="1"/>
</calcChain>
</file>

<file path=xl/sharedStrings.xml><?xml version="1.0" encoding="utf-8"?>
<sst xmlns="http://schemas.openxmlformats.org/spreadsheetml/2006/main" count="43" uniqueCount="34">
  <si>
    <t>Chapter</t>
  </si>
  <si>
    <t>MEMBERS</t>
  </si>
  <si>
    <t>NEW MEMBERS/PLEDGES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</si>
  <si>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</si>
  <si>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</si>
  <si>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</si>
  <si>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</si>
  <si>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</si>
  <si>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</si>
  <si>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</si>
  <si>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</si>
  <si>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</si>
  <si>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</si>
  <si>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Alpha Xi Delta</t>
  </si>
  <si>
    <t>Chi Omega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</si>
  <si>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</si>
  <si>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</si>
  <si>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</si>
  <si>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</si>
  <si>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</si>
  <si>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</si>
  <si>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</si>
  <si>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</si>
  <si>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</si>
  <si>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</si>
  <si>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</si>
  <si>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</si>
  <si>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</si>
  <si>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</si>
  <si>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</si>
  <si>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</si>
  <si>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</si>
  <si>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</si>
  <si>
    <t>Panhellenic Fall 2024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</si>
</sst>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0" fillId="0" borderId="8" xfId="0" applyBorder="1"/>
    <xf numFmtId="0" fontId="5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Fill="1" applyBorder="1" applyAlignment="1">
      <alignment horizont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0" fontId="5" fillId="0" borderId="1" xfId="0" applyFont="1" applyBorder="1"/>
    <xf numFmtId="37" fontId="5" fillId="0" borderId="6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right"/>
    </xf>
    <xf numFmtId="37" fontId="5" fillId="0" borderId="0" xfId="1" applyNumberFormat="1" applyFont="1" applyFill="1"/>
    <xf numFmtId="164" fontId="5" fillId="0" borderId="0" xfId="0" applyNumberFormat="1" applyFont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166" fontId="5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0" xfId="0" applyNumberFormat="1" applyFont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0" fontId="0" fillId="0" borderId="0" xfId="1" applyNumberFormat="1" applyFont="1" applyFill="1" applyBorder="1"/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64" fontId="6" fillId="0" borderId="8" xfId="0" applyNumberFormat="1" applyFont="1" applyBorder="1"/>
    <xf numFmtId="165" fontId="6" fillId="0" borderId="8" xfId="1" applyNumberFormat="1" applyFont="1" applyFill="1" applyBorder="1"/>
    <xf numFmtId="1" fontId="6" fillId="0" borderId="8" xfId="0" applyNumberFormat="1" applyFont="1" applyBorder="1" applyAlignment="1">
      <alignment horizontal="center"/>
    </xf>
    <xf numFmtId="1" fontId="6" fillId="0" borderId="8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7" xfId="0" applyFont="1" applyBorder="1" applyAlignment="1">
      <alignment horizontal="center"/>
    </xf>
    <xf numFmtId="0" fontId="6" fillId="0" borderId="8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33C6-2E61-47D4-8151-3A665D1404C2}">
  <sheetPr>
    <pageSetUpPr fitToPage="1"/>
  </sheetPr>
  <dimension ref="A1:P44"/>
  <sheetViews>
    <sheetView tabSelected="1" workbookViewId="0">
      <selection activeCell="J30" sqref="J30"/>
    </sheetView>
  </sheetViews>
  <sheetFormatPr defaultColWidth="8.81640625" defaultRowHeight="14.5" x14ac:dyDescent="0.35"/>
  <cols>
    <col min="1" max="1" width="22.1796875" customWidth="1"/>
  </cols>
  <sheetData>
    <row r="1" spans="1:16" ht="18" x14ac:dyDescent="0.4">
      <c r="A1" s="1" t="s">
        <v>33</v>
      </c>
      <c r="B1" s="2"/>
      <c r="M1" s="3"/>
    </row>
    <row r="2" spans="1:16" ht="18" x14ac:dyDescent="0.4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</row>
    <row r="3" spans="1:16" x14ac:dyDescent="0.35">
      <c r="A3" s="7" t="s">
        <v>0</v>
      </c>
      <c r="B3" s="62" t="s">
        <v>1</v>
      </c>
      <c r="C3" s="62"/>
      <c r="D3" s="62"/>
      <c r="E3" s="63"/>
      <c r="F3" s="8"/>
      <c r="G3" s="64" t="s">
        <v>2</v>
      </c>
      <c r="H3" s="62"/>
      <c r="I3" s="62"/>
      <c r="J3" s="63"/>
      <c r="K3" s="9"/>
      <c r="L3" s="64" t="s">
        <v>3</v>
      </c>
      <c r="M3" s="62"/>
      <c r="N3" s="62"/>
      <c r="O3" s="62"/>
      <c r="P3" s="63"/>
    </row>
    <row r="4" spans="1:16" x14ac:dyDescent="0.35">
      <c r="A4" s="10"/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4</v>
      </c>
      <c r="H4" s="12" t="s">
        <v>5</v>
      </c>
      <c r="I4" s="12" t="s">
        <v>6</v>
      </c>
      <c r="J4" s="12" t="s">
        <v>7</v>
      </c>
      <c r="K4" s="13" t="s">
        <v>8</v>
      </c>
      <c r="L4" s="12" t="s">
        <v>4</v>
      </c>
      <c r="M4" s="12" t="s">
        <v>5</v>
      </c>
      <c r="N4" s="12" t="s">
        <v>6</v>
      </c>
      <c r="O4" s="12" t="s">
        <v>9</v>
      </c>
      <c r="P4" s="12" t="s">
        <v>8</v>
      </c>
    </row>
    <row r="5" spans="1:16" s="45" customFormat="1" x14ac:dyDescent="0.35">
      <c r="A5" s="51" t="s">
        <v>10</v>
      </c>
      <c r="B5" s="52">
        <v>153</v>
      </c>
      <c r="C5" s="53">
        <v>2141</v>
      </c>
      <c r="D5" s="53">
        <v>7088</v>
      </c>
      <c r="E5" s="54">
        <f t="shared" ref="E5:E17" si="0">D5/C5</f>
        <v>3.3106025221858943</v>
      </c>
      <c r="F5" s="55">
        <f>RANK(E5,$E$5:$E$17,0)</f>
        <v>12</v>
      </c>
      <c r="G5" s="52">
        <v>60</v>
      </c>
      <c r="H5" s="53">
        <v>781</v>
      </c>
      <c r="I5" s="53">
        <v>2508</v>
      </c>
      <c r="J5" s="54">
        <f t="shared" ref="J5:J17" si="1">I5/H5</f>
        <v>3.211267605633803</v>
      </c>
      <c r="K5" s="55">
        <f>RANK(J5,$J$5:$J$17,0)</f>
        <v>11</v>
      </c>
      <c r="L5" s="56">
        <f t="shared" ref="L5:L11" si="2">SUM(B5,G5)</f>
        <v>213</v>
      </c>
      <c r="M5" s="57">
        <f t="shared" ref="M5:N9" si="3">C5+H5</f>
        <v>2922</v>
      </c>
      <c r="N5" s="57">
        <f t="shared" si="3"/>
        <v>9596</v>
      </c>
      <c r="O5" s="54">
        <f t="shared" ref="O5:O17" si="4">N5/M5</f>
        <v>3.2840520191649554</v>
      </c>
      <c r="P5" s="55">
        <f>RANK(O5,$O$5:$O$17,0)</f>
        <v>11</v>
      </c>
    </row>
    <row r="6" spans="1:16" s="45" customFormat="1" x14ac:dyDescent="0.35">
      <c r="A6" s="53" t="s">
        <v>11</v>
      </c>
      <c r="B6" s="52">
        <v>144</v>
      </c>
      <c r="C6" s="53">
        <v>2057</v>
      </c>
      <c r="D6" s="53">
        <v>7270</v>
      </c>
      <c r="E6" s="54">
        <f t="shared" si="0"/>
        <v>3.5342732134175985</v>
      </c>
      <c r="F6" s="55">
        <f t="shared" ref="F6:F17" si="5">RANK(E6,$E$5:$E$17,0)</f>
        <v>7</v>
      </c>
      <c r="G6" s="52">
        <v>67</v>
      </c>
      <c r="H6" s="53">
        <v>928</v>
      </c>
      <c r="I6" s="53">
        <v>3194</v>
      </c>
      <c r="J6" s="54">
        <f t="shared" si="1"/>
        <v>3.4418103448275863</v>
      </c>
      <c r="K6" s="55">
        <f t="shared" ref="K6:K17" si="6">RANK(J6,$J$5:$J$17,0)</f>
        <v>7</v>
      </c>
      <c r="L6" s="56">
        <f t="shared" si="2"/>
        <v>211</v>
      </c>
      <c r="M6" s="57">
        <f t="shared" si="3"/>
        <v>2985</v>
      </c>
      <c r="N6" s="57">
        <f t="shared" si="3"/>
        <v>10464</v>
      </c>
      <c r="O6" s="54">
        <f t="shared" si="4"/>
        <v>3.5055276381909546</v>
      </c>
      <c r="P6" s="55">
        <f t="shared" ref="P6:P17" si="7">RANK(O6,$O$5:$O$17,0)</f>
        <v>7</v>
      </c>
    </row>
    <row r="7" spans="1:16" s="45" customFormat="1" x14ac:dyDescent="0.35">
      <c r="A7" s="16" t="s">
        <v>12</v>
      </c>
      <c r="B7" s="52">
        <v>121</v>
      </c>
      <c r="C7" s="53">
        <v>1664</v>
      </c>
      <c r="D7" s="53">
        <v>5540</v>
      </c>
      <c r="E7" s="54">
        <f t="shared" si="0"/>
        <v>3.3293269230769229</v>
      </c>
      <c r="F7" s="55">
        <f t="shared" si="5"/>
        <v>11</v>
      </c>
      <c r="G7" s="52">
        <v>70</v>
      </c>
      <c r="H7" s="53">
        <v>946</v>
      </c>
      <c r="I7" s="53">
        <v>3106</v>
      </c>
      <c r="J7" s="54">
        <f t="shared" si="1"/>
        <v>3.2832980972515857</v>
      </c>
      <c r="K7" s="55">
        <f t="shared" si="6"/>
        <v>8</v>
      </c>
      <c r="L7" s="56">
        <f t="shared" si="2"/>
        <v>191</v>
      </c>
      <c r="M7" s="57">
        <f t="shared" si="3"/>
        <v>2610</v>
      </c>
      <c r="N7" s="57">
        <f t="shared" si="3"/>
        <v>8646</v>
      </c>
      <c r="O7" s="54">
        <f t="shared" si="4"/>
        <v>3.3126436781609194</v>
      </c>
      <c r="P7" s="55">
        <f t="shared" si="7"/>
        <v>10</v>
      </c>
    </row>
    <row r="8" spans="1:16" s="45" customFormat="1" x14ac:dyDescent="0.35">
      <c r="A8" s="16" t="s">
        <v>13</v>
      </c>
      <c r="B8" s="52">
        <v>20</v>
      </c>
      <c r="C8" s="53">
        <v>278</v>
      </c>
      <c r="D8" s="53">
        <v>899</v>
      </c>
      <c r="E8" s="54">
        <f t="shared" si="0"/>
        <v>3.2338129496402876</v>
      </c>
      <c r="F8" s="55">
        <f t="shared" si="5"/>
        <v>13</v>
      </c>
      <c r="G8" s="52">
        <v>2</v>
      </c>
      <c r="H8" s="53">
        <v>25</v>
      </c>
      <c r="I8" s="53">
        <v>50</v>
      </c>
      <c r="J8" s="54">
        <f t="shared" si="1"/>
        <v>2</v>
      </c>
      <c r="K8" s="55">
        <f t="shared" si="6"/>
        <v>13</v>
      </c>
      <c r="L8" s="56">
        <f t="shared" si="2"/>
        <v>22</v>
      </c>
      <c r="M8" s="57">
        <f t="shared" si="3"/>
        <v>303</v>
      </c>
      <c r="N8" s="57">
        <f t="shared" si="3"/>
        <v>949</v>
      </c>
      <c r="O8" s="54">
        <f t="shared" si="4"/>
        <v>3.1320132013201318</v>
      </c>
      <c r="P8" s="55">
        <f t="shared" si="7"/>
        <v>13</v>
      </c>
    </row>
    <row r="9" spans="1:16" x14ac:dyDescent="0.35">
      <c r="A9" s="15" t="s">
        <v>14</v>
      </c>
      <c r="B9" s="52">
        <v>159</v>
      </c>
      <c r="C9" s="53">
        <v>2272</v>
      </c>
      <c r="D9" s="53">
        <v>8145</v>
      </c>
      <c r="E9" s="54">
        <f t="shared" si="0"/>
        <v>3.5849471830985915</v>
      </c>
      <c r="F9" s="55">
        <f t="shared" si="5"/>
        <v>4</v>
      </c>
      <c r="G9" s="52">
        <v>59</v>
      </c>
      <c r="H9" s="53">
        <v>792</v>
      </c>
      <c r="I9" s="53">
        <v>2902</v>
      </c>
      <c r="J9" s="58">
        <f t="shared" si="1"/>
        <v>3.6641414141414139</v>
      </c>
      <c r="K9" s="55">
        <f t="shared" si="6"/>
        <v>2</v>
      </c>
      <c r="L9" s="56">
        <f t="shared" si="2"/>
        <v>218</v>
      </c>
      <c r="M9" s="57">
        <f t="shared" si="3"/>
        <v>3064</v>
      </c>
      <c r="N9" s="57">
        <f t="shared" si="3"/>
        <v>11047</v>
      </c>
      <c r="O9" s="54">
        <f t="shared" si="4"/>
        <v>3.6054177545691908</v>
      </c>
      <c r="P9" s="55">
        <f t="shared" si="7"/>
        <v>4</v>
      </c>
    </row>
    <row r="10" spans="1:16" s="45" customFormat="1" x14ac:dyDescent="0.35">
      <c r="A10" s="53" t="s">
        <v>15</v>
      </c>
      <c r="B10" s="52">
        <v>119</v>
      </c>
      <c r="C10" s="53">
        <v>1662</v>
      </c>
      <c r="D10" s="53">
        <v>5647</v>
      </c>
      <c r="E10" s="54">
        <f t="shared" si="0"/>
        <v>3.3977135980746089</v>
      </c>
      <c r="F10" s="55">
        <f t="shared" si="5"/>
        <v>10</v>
      </c>
      <c r="G10" s="52">
        <v>72</v>
      </c>
      <c r="H10" s="53">
        <v>970</v>
      </c>
      <c r="I10" s="53">
        <v>2975</v>
      </c>
      <c r="J10" s="54">
        <f t="shared" si="1"/>
        <v>3.0670103092783507</v>
      </c>
      <c r="K10" s="55">
        <f t="shared" si="6"/>
        <v>12</v>
      </c>
      <c r="L10" s="56">
        <f t="shared" si="2"/>
        <v>191</v>
      </c>
      <c r="M10" s="57">
        <f>C10+H10</f>
        <v>2632</v>
      </c>
      <c r="N10" s="57">
        <f>D10+I10</f>
        <v>8622</v>
      </c>
      <c r="O10" s="54">
        <f t="shared" si="4"/>
        <v>3.275835866261398</v>
      </c>
      <c r="P10" s="55">
        <f t="shared" si="7"/>
        <v>12</v>
      </c>
    </row>
    <row r="11" spans="1:16" s="45" customFormat="1" x14ac:dyDescent="0.35">
      <c r="A11" s="53" t="s">
        <v>16</v>
      </c>
      <c r="B11" s="52">
        <v>144</v>
      </c>
      <c r="C11" s="53">
        <v>2055</v>
      </c>
      <c r="D11" s="53">
        <v>7248</v>
      </c>
      <c r="E11" s="54">
        <f t="shared" si="0"/>
        <v>3.5270072992700729</v>
      </c>
      <c r="F11" s="55">
        <f t="shared" si="5"/>
        <v>8</v>
      </c>
      <c r="G11" s="52">
        <v>68</v>
      </c>
      <c r="H11" s="53">
        <v>903</v>
      </c>
      <c r="I11" s="53">
        <v>3171</v>
      </c>
      <c r="J11" s="54">
        <f t="shared" si="1"/>
        <v>3.5116279069767442</v>
      </c>
      <c r="K11" s="55">
        <f t="shared" si="6"/>
        <v>6</v>
      </c>
      <c r="L11" s="56">
        <f t="shared" si="2"/>
        <v>212</v>
      </c>
      <c r="M11" s="57">
        <f t="shared" ref="M11:N17" si="8">SUM(C11,H11)</f>
        <v>2958</v>
      </c>
      <c r="N11" s="57">
        <f t="shared" si="8"/>
        <v>10419</v>
      </c>
      <c r="O11" s="54">
        <f t="shared" si="4"/>
        <v>3.522312373225152</v>
      </c>
      <c r="P11" s="55">
        <f t="shared" si="7"/>
        <v>6</v>
      </c>
    </row>
    <row r="12" spans="1:16" s="45" customFormat="1" x14ac:dyDescent="0.35">
      <c r="A12" s="53" t="s">
        <v>17</v>
      </c>
      <c r="B12" s="52">
        <v>152</v>
      </c>
      <c r="C12" s="53">
        <v>2168</v>
      </c>
      <c r="D12" s="53">
        <v>7907</v>
      </c>
      <c r="E12" s="54">
        <f t="shared" si="0"/>
        <v>3.6471402214022142</v>
      </c>
      <c r="F12" s="55">
        <f t="shared" si="5"/>
        <v>1</v>
      </c>
      <c r="G12" s="52">
        <v>56</v>
      </c>
      <c r="H12" s="53">
        <v>767</v>
      </c>
      <c r="I12" s="53">
        <v>2842</v>
      </c>
      <c r="J12" s="58">
        <f t="shared" si="1"/>
        <v>3.7053455019556716</v>
      </c>
      <c r="K12" s="55">
        <f t="shared" si="6"/>
        <v>1</v>
      </c>
      <c r="L12" s="56">
        <f t="shared" ref="L12:L17" si="9">SUM(B12,G12)</f>
        <v>208</v>
      </c>
      <c r="M12" s="57">
        <f t="shared" si="8"/>
        <v>2935</v>
      </c>
      <c r="N12" s="57">
        <f t="shared" si="8"/>
        <v>10749</v>
      </c>
      <c r="O12" s="54">
        <f t="shared" si="4"/>
        <v>3.6623509369676319</v>
      </c>
      <c r="P12" s="55">
        <f t="shared" si="7"/>
        <v>1</v>
      </c>
    </row>
    <row r="13" spans="1:16" s="45" customFormat="1" x14ac:dyDescent="0.35">
      <c r="A13" s="53" t="s">
        <v>18</v>
      </c>
      <c r="B13" s="52">
        <v>162</v>
      </c>
      <c r="C13" s="53">
        <v>2275</v>
      </c>
      <c r="D13" s="53">
        <v>8258</v>
      </c>
      <c r="E13" s="54">
        <f t="shared" si="0"/>
        <v>3.62989010989011</v>
      </c>
      <c r="F13" s="55">
        <f t="shared" si="5"/>
        <v>3</v>
      </c>
      <c r="G13" s="52">
        <v>58</v>
      </c>
      <c r="H13" s="53">
        <v>795</v>
      </c>
      <c r="I13" s="53">
        <v>2908</v>
      </c>
      <c r="J13" s="58">
        <f t="shared" si="1"/>
        <v>3.6578616352201259</v>
      </c>
      <c r="K13" s="55">
        <f t="shared" si="6"/>
        <v>3</v>
      </c>
      <c r="L13" s="56">
        <f t="shared" si="9"/>
        <v>220</v>
      </c>
      <c r="M13" s="57">
        <f t="shared" si="8"/>
        <v>3070</v>
      </c>
      <c r="N13" s="57">
        <f t="shared" si="8"/>
        <v>11166</v>
      </c>
      <c r="O13" s="54">
        <f t="shared" si="4"/>
        <v>3.6371335504885995</v>
      </c>
      <c r="P13" s="55">
        <f t="shared" si="7"/>
        <v>2</v>
      </c>
    </row>
    <row r="14" spans="1:16" s="45" customFormat="1" x14ac:dyDescent="0.35">
      <c r="A14" s="59" t="s">
        <v>19</v>
      </c>
      <c r="B14" s="52">
        <v>164</v>
      </c>
      <c r="C14" s="53">
        <v>2319</v>
      </c>
      <c r="D14" s="53">
        <v>8282</v>
      </c>
      <c r="E14" s="54">
        <f t="shared" si="0"/>
        <v>3.5713669685209144</v>
      </c>
      <c r="F14" s="55">
        <f t="shared" si="5"/>
        <v>5</v>
      </c>
      <c r="G14" s="52">
        <v>58</v>
      </c>
      <c r="H14" s="53">
        <v>773</v>
      </c>
      <c r="I14" s="53">
        <v>2723</v>
      </c>
      <c r="J14" s="58">
        <f t="shared" si="1"/>
        <v>3.5226390685640361</v>
      </c>
      <c r="K14" s="55">
        <f t="shared" si="6"/>
        <v>5</v>
      </c>
      <c r="L14" s="56">
        <f t="shared" si="9"/>
        <v>222</v>
      </c>
      <c r="M14" s="57">
        <f t="shared" si="8"/>
        <v>3092</v>
      </c>
      <c r="N14" s="57">
        <f t="shared" si="8"/>
        <v>11005</v>
      </c>
      <c r="O14" s="54">
        <f t="shared" si="4"/>
        <v>3.5591849935316948</v>
      </c>
      <c r="P14" s="55">
        <f t="shared" si="7"/>
        <v>5</v>
      </c>
    </row>
    <row r="15" spans="1:16" s="45" customFormat="1" x14ac:dyDescent="0.35">
      <c r="A15" s="53" t="s">
        <v>20</v>
      </c>
      <c r="B15" s="60">
        <v>126</v>
      </c>
      <c r="C15" s="53">
        <v>1737</v>
      </c>
      <c r="D15" s="53">
        <v>6069</v>
      </c>
      <c r="E15" s="54">
        <f t="shared" si="0"/>
        <v>3.4939550949913643</v>
      </c>
      <c r="F15" s="55">
        <f t="shared" si="5"/>
        <v>9</v>
      </c>
      <c r="G15" s="52">
        <v>60</v>
      </c>
      <c r="H15" s="53">
        <v>811</v>
      </c>
      <c r="I15" s="53">
        <v>2610</v>
      </c>
      <c r="J15" s="58">
        <f t="shared" si="1"/>
        <v>3.2182490752157831</v>
      </c>
      <c r="K15" s="55">
        <f t="shared" si="6"/>
        <v>10</v>
      </c>
      <c r="L15" s="56">
        <f t="shared" si="9"/>
        <v>186</v>
      </c>
      <c r="M15" s="57">
        <f t="shared" si="8"/>
        <v>2548</v>
      </c>
      <c r="N15" s="57">
        <f t="shared" si="8"/>
        <v>8679</v>
      </c>
      <c r="O15" s="54">
        <f t="shared" si="4"/>
        <v>3.4062009419152277</v>
      </c>
      <c r="P15" s="55">
        <f t="shared" si="7"/>
        <v>9</v>
      </c>
    </row>
    <row r="16" spans="1:16" s="45" customFormat="1" x14ac:dyDescent="0.35">
      <c r="A16" s="53" t="s">
        <v>21</v>
      </c>
      <c r="B16" s="52">
        <v>159</v>
      </c>
      <c r="C16" s="61">
        <v>2192</v>
      </c>
      <c r="D16" s="53">
        <v>7976</v>
      </c>
      <c r="E16" s="54">
        <f t="shared" si="0"/>
        <v>3.6386861313868613</v>
      </c>
      <c r="F16" s="55">
        <f t="shared" si="5"/>
        <v>2</v>
      </c>
      <c r="G16" s="52">
        <v>57</v>
      </c>
      <c r="H16" s="53">
        <v>764</v>
      </c>
      <c r="I16" s="53">
        <v>2740</v>
      </c>
      <c r="J16" s="58">
        <f t="shared" si="1"/>
        <v>3.586387434554974</v>
      </c>
      <c r="K16" s="55">
        <f t="shared" si="6"/>
        <v>4</v>
      </c>
      <c r="L16" s="56">
        <f t="shared" si="9"/>
        <v>216</v>
      </c>
      <c r="M16" s="57">
        <f t="shared" si="8"/>
        <v>2956</v>
      </c>
      <c r="N16" s="57">
        <f t="shared" si="8"/>
        <v>10716</v>
      </c>
      <c r="O16" s="54">
        <f t="shared" si="4"/>
        <v>3.6251691474966172</v>
      </c>
      <c r="P16" s="55">
        <f t="shared" si="7"/>
        <v>3</v>
      </c>
    </row>
    <row r="17" spans="1:16" s="45" customFormat="1" x14ac:dyDescent="0.35">
      <c r="A17" s="53" t="s">
        <v>22</v>
      </c>
      <c r="B17" s="52">
        <v>147</v>
      </c>
      <c r="C17" s="61">
        <v>2092</v>
      </c>
      <c r="D17" s="53">
        <v>7401</v>
      </c>
      <c r="E17" s="54">
        <f t="shared" si="0"/>
        <v>3.5377629063097515</v>
      </c>
      <c r="F17" s="55">
        <f t="shared" si="5"/>
        <v>6</v>
      </c>
      <c r="G17" s="52">
        <v>65</v>
      </c>
      <c r="H17" s="53">
        <v>892</v>
      </c>
      <c r="I17" s="53">
        <v>2908</v>
      </c>
      <c r="J17" s="54">
        <f t="shared" si="1"/>
        <v>3.2600896860986546</v>
      </c>
      <c r="K17" s="55">
        <f t="shared" si="6"/>
        <v>9</v>
      </c>
      <c r="L17" s="56">
        <f t="shared" si="9"/>
        <v>212</v>
      </c>
      <c r="M17" s="57">
        <f t="shared" si="8"/>
        <v>2984</v>
      </c>
      <c r="N17" s="57">
        <f t="shared" si="8"/>
        <v>10309</v>
      </c>
      <c r="O17" s="54">
        <f t="shared" si="4"/>
        <v>3.4547587131367292</v>
      </c>
      <c r="P17" s="55">
        <f t="shared" si="7"/>
        <v>8</v>
      </c>
    </row>
    <row r="18" spans="1:16" x14ac:dyDescent="0.35">
      <c r="A18" s="18"/>
      <c r="B18" s="19"/>
      <c r="C18" s="18"/>
      <c r="D18" s="18"/>
      <c r="E18" s="20"/>
      <c r="F18" s="21"/>
      <c r="G18" s="22"/>
      <c r="H18" s="18"/>
      <c r="I18" s="18"/>
      <c r="J18" s="20"/>
      <c r="L18" s="22"/>
      <c r="M18" s="22"/>
      <c r="N18" s="21"/>
      <c r="O18" s="21"/>
      <c r="P18" s="17"/>
    </row>
    <row r="19" spans="1:16" x14ac:dyDescent="0.35">
      <c r="A19" s="23" t="s">
        <v>23</v>
      </c>
      <c r="B19" s="24">
        <f>SUM(B5:B17)</f>
        <v>1770</v>
      </c>
      <c r="C19" s="25">
        <f>SUM(C5:C17)</f>
        <v>24912</v>
      </c>
      <c r="D19" s="25">
        <f>SUM(D5:D17)</f>
        <v>87730</v>
      </c>
      <c r="E19" s="26">
        <f>D19/C19</f>
        <v>3.5215960179833012</v>
      </c>
      <c r="F19" s="27"/>
      <c r="G19" s="24">
        <f>SUM(G5:G17)</f>
        <v>752</v>
      </c>
      <c r="H19" s="25">
        <f>SUM(H5:H17)</f>
        <v>10147</v>
      </c>
      <c r="I19" s="25">
        <f>SUM(I5:I17)</f>
        <v>34637</v>
      </c>
      <c r="J19" s="26">
        <f>I19/H19</f>
        <v>3.413521237804277</v>
      </c>
      <c r="K19" s="28"/>
      <c r="L19" s="29">
        <f>SUM(L5:L17)</f>
        <v>2522</v>
      </c>
      <c r="M19" s="29">
        <f>SUM(M5:M17)</f>
        <v>35059</v>
      </c>
      <c r="N19" s="29">
        <f>SUM(N5:N17)</f>
        <v>122367</v>
      </c>
      <c r="O19" s="27">
        <f>N19/M19</f>
        <v>3.4903163239111215</v>
      </c>
      <c r="P19" s="14"/>
    </row>
    <row r="20" spans="1:16" x14ac:dyDescent="0.35">
      <c r="A20" s="30"/>
      <c r="B20" s="31"/>
      <c r="C20" s="32"/>
      <c r="D20" s="32"/>
      <c r="E20" s="33"/>
      <c r="F20" s="33"/>
      <c r="H20" s="34"/>
      <c r="I20" s="34"/>
      <c r="M20" s="35"/>
      <c r="N20" s="36"/>
      <c r="O20" s="36"/>
    </row>
    <row r="21" spans="1:16" x14ac:dyDescent="0.35">
      <c r="E21" s="37"/>
      <c r="F21" s="37"/>
      <c r="M21" s="3"/>
    </row>
    <row r="22" spans="1:16" x14ac:dyDescent="0.35">
      <c r="C22" s="38" t="s">
        <v>24</v>
      </c>
      <c r="D22" s="38"/>
      <c r="E22" s="39">
        <f>O19</f>
        <v>3.4903163239111215</v>
      </c>
      <c r="F22" s="39"/>
      <c r="M22" s="3"/>
    </row>
    <row r="23" spans="1:16" x14ac:dyDescent="0.35">
      <c r="C23" s="38" t="s">
        <v>25</v>
      </c>
      <c r="D23" s="38"/>
      <c r="E23" s="39">
        <v>3.403</v>
      </c>
      <c r="F23" s="39"/>
      <c r="M23" s="3"/>
    </row>
    <row r="24" spans="1:16" x14ac:dyDescent="0.35">
      <c r="C24" s="38" t="s">
        <v>26</v>
      </c>
      <c r="D24" s="38"/>
      <c r="E24" s="39">
        <v>3.2989999999999999</v>
      </c>
      <c r="F24" s="39"/>
      <c r="M24" s="3"/>
    </row>
    <row r="25" spans="1:16" x14ac:dyDescent="0.35">
      <c r="C25" s="38" t="s">
        <v>27</v>
      </c>
      <c r="D25" s="38"/>
      <c r="E25" s="39">
        <v>3.2490000000000001</v>
      </c>
      <c r="F25" s="39"/>
      <c r="M25" s="3"/>
    </row>
    <row r="26" spans="1:16" x14ac:dyDescent="0.35">
      <c r="C26" s="38" t="s">
        <v>28</v>
      </c>
      <c r="D26" s="38"/>
      <c r="E26" s="39">
        <v>3.19</v>
      </c>
      <c r="F26" s="39"/>
      <c r="M26" s="3"/>
    </row>
    <row r="27" spans="1:16" x14ac:dyDescent="0.35">
      <c r="C27" s="31"/>
      <c r="D27" s="31"/>
      <c r="E27" s="40"/>
      <c r="F27" s="41"/>
      <c r="M27" s="3"/>
    </row>
    <row r="28" spans="1:16" x14ac:dyDescent="0.35">
      <c r="C28" s="31" t="s">
        <v>29</v>
      </c>
      <c r="D28" s="31"/>
      <c r="E28" s="42">
        <f>B19</f>
        <v>1770</v>
      </c>
      <c r="F28" s="42"/>
      <c r="M28" s="3"/>
    </row>
    <row r="29" spans="1:16" x14ac:dyDescent="0.35">
      <c r="C29" s="31" t="s">
        <v>30</v>
      </c>
      <c r="D29" s="31"/>
      <c r="E29" s="38">
        <f>TRANSPOSE(G19)</f>
        <v>752</v>
      </c>
      <c r="F29" s="38"/>
      <c r="M29" s="3"/>
    </row>
    <row r="30" spans="1:16" x14ac:dyDescent="0.35">
      <c r="C30" s="31" t="s">
        <v>31</v>
      </c>
      <c r="D30" s="31"/>
      <c r="E30" s="42">
        <f>SUM(E28:E29)</f>
        <v>2522</v>
      </c>
      <c r="F30" s="42"/>
      <c r="M30" s="3"/>
    </row>
    <row r="31" spans="1:16" x14ac:dyDescent="0.35">
      <c r="C31" s="43" t="s">
        <v>32</v>
      </c>
      <c r="D31" s="43"/>
      <c r="E31" s="44">
        <v>9188</v>
      </c>
      <c r="F31" s="44"/>
      <c r="M31" s="3"/>
    </row>
    <row r="32" spans="1:16" ht="15.5" x14ac:dyDescent="0.35">
      <c r="A32" s="2"/>
      <c r="B32" s="2"/>
      <c r="E32" s="45"/>
      <c r="M32" s="3"/>
      <c r="N32" s="46"/>
      <c r="P32" s="47"/>
    </row>
    <row r="33" spans="1:16" x14ac:dyDescent="0.35">
      <c r="A33" s="8"/>
      <c r="B33" s="8"/>
      <c r="G33" s="8"/>
      <c r="M33" s="3"/>
    </row>
    <row r="34" spans="1:16" x14ac:dyDescent="0.35">
      <c r="A34" s="8"/>
      <c r="B34" s="8"/>
      <c r="C34" s="8"/>
      <c r="D34" s="8"/>
      <c r="E34" s="8"/>
      <c r="F34" s="8"/>
      <c r="G34" s="8"/>
      <c r="H34" s="44"/>
      <c r="I34" s="44"/>
      <c r="J34" s="44"/>
      <c r="K34" s="44"/>
      <c r="L34" s="44"/>
      <c r="M34" s="8"/>
      <c r="N34" s="44"/>
      <c r="O34" s="44"/>
      <c r="P34" s="44"/>
    </row>
    <row r="35" spans="1:16" x14ac:dyDescent="0.35">
      <c r="J35" s="48"/>
      <c r="L35" s="49"/>
      <c r="M35" s="3"/>
      <c r="N35" s="48"/>
      <c r="O35" s="48"/>
    </row>
    <row r="36" spans="1:16" x14ac:dyDescent="0.35">
      <c r="J36" s="48"/>
      <c r="L36" s="49"/>
      <c r="M36" s="3"/>
      <c r="N36" s="48"/>
      <c r="O36" s="48"/>
    </row>
    <row r="37" spans="1:16" x14ac:dyDescent="0.35">
      <c r="J37" s="48"/>
      <c r="L37" s="49"/>
      <c r="M37" s="3"/>
      <c r="N37" s="48"/>
      <c r="O37" s="48"/>
    </row>
    <row r="38" spans="1:16" x14ac:dyDescent="0.35">
      <c r="J38" s="48"/>
      <c r="L38" s="49"/>
      <c r="M38" s="3"/>
      <c r="N38" s="48"/>
      <c r="O38" s="48"/>
    </row>
    <row r="39" spans="1:16" x14ac:dyDescent="0.35">
      <c r="E39" s="48"/>
      <c r="F39" s="48"/>
      <c r="J39" s="48"/>
      <c r="L39" s="49"/>
      <c r="M39" s="3"/>
      <c r="N39" s="48"/>
      <c r="O39" s="48"/>
    </row>
    <row r="40" spans="1:16" x14ac:dyDescent="0.35">
      <c r="E40" s="48"/>
      <c r="F40" s="48"/>
      <c r="J40" s="48"/>
      <c r="L40" s="49"/>
      <c r="M40" s="3"/>
      <c r="N40" s="48"/>
      <c r="O40" s="48"/>
    </row>
    <row r="41" spans="1:16" x14ac:dyDescent="0.35">
      <c r="E41" s="48"/>
      <c r="F41" s="48"/>
      <c r="J41" s="48"/>
      <c r="L41" s="49"/>
      <c r="M41" s="3"/>
      <c r="N41" s="48"/>
      <c r="O41" s="48"/>
    </row>
    <row r="42" spans="1:16" x14ac:dyDescent="0.35">
      <c r="J42" s="48"/>
      <c r="L42" s="49"/>
      <c r="M42" s="3"/>
      <c r="N42" s="65">
        <v>44929</v>
      </c>
      <c r="O42" s="65"/>
    </row>
    <row r="43" spans="1:16" x14ac:dyDescent="0.35">
      <c r="C43" s="50"/>
      <c r="E43" s="48"/>
      <c r="F43" s="48"/>
      <c r="J43" s="48"/>
      <c r="L43" s="49"/>
      <c r="M43" s="3"/>
      <c r="N43" s="48"/>
      <c r="O43" s="48"/>
    </row>
    <row r="44" spans="1:16" x14ac:dyDescent="0.35">
      <c r="C44" s="50"/>
      <c r="E44" s="48"/>
      <c r="F44" s="48"/>
      <c r="J44" s="48"/>
      <c r="L44" s="49"/>
      <c r="M44" s="3"/>
      <c r="N44" s="48"/>
      <c r="O44" s="48"/>
    </row>
  </sheetData>
  <mergeCells count="4">
    <mergeCell ref="B3:E3"/>
    <mergeCell ref="G3:J3"/>
    <mergeCell ref="L3:P3"/>
    <mergeCell ref="N42:O42"/>
  </mergeCells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Domnick, Casey</dc:creator>
  <cp:keywords/>
  <dc:description/>
  <cp:lastModifiedBy>Domnick, Casey</cp:lastModifiedBy>
  <cp:revision/>
  <dcterms:created xsi:type="dcterms:W3CDTF">2023-01-03T17:13:08Z</dcterms:created>
  <dcterms:modified xsi:type="dcterms:W3CDTF">2025-01-15T19:44:29Z</dcterms:modified>
  <cp:category/>
  <cp:contentStatus/>
</cp:coreProperties>
</file>