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xr:revisionPtr revIDLastSave="0" documentId="8_{2B8A873A-2A05-405E-9489-A949E6642E7B}" xr6:coauthVersionLast="47" xr6:coauthVersionMax="47" xr10:uidLastSave="{00000000-0000-0000-0000-000000000000}"/>
  <bookViews>
    <workbookView xWindow="-27690" yWindow="1095" windowWidth="21600" windowHeight="11235" xr2:uid="{00000000-000D-0000-FFFF-FFFF00000000}"/>
  </bookViews>
  <sheets>
    <sheet name="Sheet1 (2)" sheetId="2" r:id="rId1"/>
    <sheet name="Sheet1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R7" i="2"/>
  <c r="S28" i="2"/>
  <c r="R28" i="2"/>
  <c r="T27" i="2"/>
  <c r="T26" i="2"/>
  <c r="T25" i="2"/>
  <c r="T24" i="2"/>
  <c r="Q24" i="2"/>
  <c r="T23" i="2"/>
  <c r="Q23" i="2"/>
  <c r="T22" i="2"/>
  <c r="Q22" i="2"/>
  <c r="T21" i="2"/>
  <c r="T20" i="2"/>
  <c r="Q20" i="2"/>
  <c r="T19" i="2"/>
  <c r="Q19" i="2"/>
  <c r="Q14" i="2"/>
  <c r="D25" i="2" s="1"/>
  <c r="L14" i="2"/>
  <c r="K14" i="2"/>
  <c r="J14" i="2"/>
  <c r="E14" i="2"/>
  <c r="D14" i="2"/>
  <c r="C14" i="2"/>
  <c r="T13" i="2"/>
  <c r="M13" i="2"/>
  <c r="F13" i="2"/>
  <c r="T12" i="2"/>
  <c r="F12" i="2"/>
  <c r="T11" i="2"/>
  <c r="M11" i="2"/>
  <c r="F11" i="2"/>
  <c r="T10" i="2"/>
  <c r="M10" i="2"/>
  <c r="F10" i="2"/>
  <c r="T9" i="2"/>
  <c r="M9" i="2"/>
  <c r="F9" i="2"/>
  <c r="T8" i="2"/>
  <c r="M8" i="2"/>
  <c r="F8" i="2"/>
  <c r="S7" i="2"/>
  <c r="S14" i="2" s="1"/>
  <c r="R14" i="2"/>
  <c r="M7" i="2"/>
  <c r="F7" i="2"/>
  <c r="T6" i="2"/>
  <c r="M6" i="2"/>
  <c r="F6" i="2"/>
  <c r="T5" i="2"/>
  <c r="F5" i="2"/>
  <c r="D29" i="1"/>
  <c r="D17" i="1"/>
  <c r="S28" i="1"/>
  <c r="R28" i="1"/>
  <c r="Q28" i="1"/>
  <c r="T26" i="1"/>
  <c r="T12" i="1"/>
  <c r="F12" i="1"/>
  <c r="T21" i="1"/>
  <c r="T28" i="2" l="1"/>
  <c r="Q28" i="2"/>
  <c r="F14" i="2"/>
  <c r="T7" i="2"/>
  <c r="M14" i="2"/>
  <c r="T14" i="2"/>
  <c r="M6" i="1"/>
  <c r="M10" i="1"/>
  <c r="T27" i="1" l="1"/>
  <c r="L14" i="1"/>
  <c r="M13" i="1"/>
  <c r="K14" i="1"/>
  <c r="J14" i="1"/>
  <c r="E14" i="1"/>
  <c r="F13" i="1"/>
  <c r="D14" i="1"/>
  <c r="C14" i="1"/>
  <c r="T13" i="1" l="1"/>
  <c r="T25" i="1"/>
  <c r="M8" i="1"/>
  <c r="M9" i="1"/>
  <c r="M11" i="1"/>
  <c r="F11" i="1"/>
  <c r="T11" i="1" l="1"/>
  <c r="T24" i="1"/>
  <c r="F10" i="1"/>
  <c r="S7" i="1"/>
  <c r="R7" i="1"/>
  <c r="Q24" i="1"/>
  <c r="Q19" i="1"/>
  <c r="Q23" i="1"/>
  <c r="Q22" i="1"/>
  <c r="R14" i="1" l="1"/>
  <c r="S14" i="1"/>
  <c r="Q20" i="1"/>
  <c r="Q14" i="1"/>
  <c r="T10" i="1"/>
  <c r="T7" i="1"/>
  <c r="T5" i="1"/>
  <c r="T6" i="1"/>
  <c r="T9" i="1"/>
  <c r="T8" i="1"/>
  <c r="T23" i="1" l="1"/>
  <c r="T22" i="1"/>
  <c r="T20" i="1"/>
  <c r="T19" i="1"/>
  <c r="D25" i="1"/>
  <c r="F9" i="1"/>
  <c r="F8" i="1"/>
  <c r="M7" i="1"/>
  <c r="F7" i="1"/>
  <c r="F6" i="1"/>
  <c r="F5" i="1"/>
  <c r="T14" i="1" l="1"/>
  <c r="F14" i="1"/>
  <c r="M14" i="1"/>
  <c r="T28" i="1"/>
</calcChain>
</file>

<file path=xl/sharedStrings.xml><?xml version="1.0" encoding="utf-8"?>
<sst xmlns="http://schemas.openxmlformats.org/spreadsheetml/2006/main" count="164" uniqueCount="36">
  <si>
    <t>CHAPTER</t>
  </si>
  <si>
    <t>MEMBERS SEMESTER GPA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</si>
  <si>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</si>
  <si>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</si>
  <si>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</si>
  <si>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</si>
  <si>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</si>
  <si>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</si>
  <si>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</si>
  <si>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Pi Omega</t>
  </si>
  <si>
    <t>Kappa Delta Chi</t>
  </si>
  <si>
    <t>Omega Delta Phi</t>
  </si>
  <si>
    <t>Sigma Lambda Alpha</t>
  </si>
  <si>
    <t>Sigma Lambda Beta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</si>
  <si>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</si>
  <si>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</si>
  <si>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</si>
  <si>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</si>
  <si>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</si>
  <si>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</si>
  <si>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</si>
  <si>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</si>
  <si>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</si>
  <si>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</si>
  <si>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</si>
  <si>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</si>
  <si>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</si>
  <si>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Theta Nu Xi</t>
  </si>
  <si>
    <t>Lambda Phi Epsilon</t>
  </si>
  <si>
    <t xml:space="preserve">Lambda Phi Epsilon </t>
  </si>
  <si>
    <t>alpha Kappa Delta Phi</t>
  </si>
  <si>
    <t xml:space="preserve">alpha Kappa Delta Phi </t>
  </si>
  <si>
    <t>Sigma Lambda Gamma</t>
  </si>
  <si>
    <t>-</t>
  </si>
  <si>
    <t>MGC Spring 2025 Community Report</t>
  </si>
  <si>
    <t>MGC Fall 2025 Community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</si>
</sst>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6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1" fontId="5" fillId="0" borderId="3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1" fontId="5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5" fillId="0" borderId="9" xfId="0" applyFont="1" applyBorder="1"/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6" fillId="0" borderId="9" xfId="1" applyNumberFormat="1" applyFont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/>
    <xf numFmtId="0" fontId="0" fillId="0" borderId="6" xfId="0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/>
    <xf numFmtId="0" fontId="0" fillId="0" borderId="9" xfId="0" applyBorder="1"/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0117-84C3-4413-AA36-7AE10DB4B557}">
  <sheetPr>
    <pageSetUpPr fitToPage="1"/>
  </sheetPr>
  <dimension ref="A1:V33"/>
  <sheetViews>
    <sheetView tabSelected="1" topLeftCell="A3" zoomScaleNormal="100" workbookViewId="0">
      <selection activeCell="H28" sqref="H28"/>
    </sheetView>
  </sheetViews>
  <sheetFormatPr defaultRowHeight="15" x14ac:dyDescent="0.25"/>
  <cols>
    <col min="2" max="2" width="11.140625" customWidth="1"/>
    <col min="9" max="9" width="11.42578125" customWidth="1"/>
    <col min="11" max="11" width="9.7109375" bestFit="1" customWidth="1"/>
    <col min="13" max="13" width="7" bestFit="1" customWidth="1"/>
    <col min="16" max="16" width="11.5703125" customWidth="1"/>
  </cols>
  <sheetData>
    <row r="1" spans="1:22" ht="18" x14ac:dyDescent="0.25">
      <c r="A1" s="1" t="s">
        <v>35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74" t="s">
        <v>0</v>
      </c>
      <c r="B3" s="74"/>
      <c r="C3" s="62" t="s">
        <v>1</v>
      </c>
      <c r="D3" s="63"/>
      <c r="E3" s="63"/>
      <c r="F3" s="63"/>
      <c r="G3" s="64"/>
      <c r="H3" s="60" t="s">
        <v>0</v>
      </c>
      <c r="I3" s="61"/>
      <c r="J3" s="62" t="s">
        <v>2</v>
      </c>
      <c r="K3" s="63"/>
      <c r="L3" s="63"/>
      <c r="M3" s="63"/>
      <c r="N3" s="64"/>
      <c r="O3" s="60" t="s">
        <v>0</v>
      </c>
      <c r="P3" s="61"/>
      <c r="Q3" s="62" t="s">
        <v>3</v>
      </c>
      <c r="R3" s="63"/>
      <c r="S3" s="63"/>
      <c r="T3" s="63"/>
      <c r="U3" s="64"/>
      <c r="V3" s="4"/>
    </row>
    <row r="4" spans="1:22" x14ac:dyDescent="0.25">
      <c r="A4" s="69"/>
      <c r="B4" s="70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53" t="s">
        <v>9</v>
      </c>
      <c r="B5" s="53"/>
      <c r="C5" s="50">
        <v>1</v>
      </c>
      <c r="D5" s="51">
        <v>9</v>
      </c>
      <c r="E5" s="51">
        <v>12</v>
      </c>
      <c r="F5" s="52">
        <f t="shared" ref="F5:F13" si="0">SUM(E5/D5)</f>
        <v>1.3333333333333333</v>
      </c>
      <c r="G5" s="10">
        <v>9</v>
      </c>
      <c r="H5" s="48" t="s">
        <v>9</v>
      </c>
      <c r="I5" s="49"/>
      <c r="J5" s="50">
        <v>0</v>
      </c>
      <c r="K5" s="51">
        <v>0</v>
      </c>
      <c r="L5" s="51">
        <v>0</v>
      </c>
      <c r="M5" s="52">
        <v>0</v>
      </c>
      <c r="N5" s="10" t="s">
        <v>33</v>
      </c>
      <c r="O5" s="48" t="s">
        <v>9</v>
      </c>
      <c r="P5" s="49"/>
      <c r="Q5" s="51">
        <v>1</v>
      </c>
      <c r="R5" s="51">
        <v>9</v>
      </c>
      <c r="S5" s="51">
        <v>12</v>
      </c>
      <c r="T5" s="52">
        <f t="shared" ref="T5:T13" si="1">S5/R5</f>
        <v>1.3333333333333333</v>
      </c>
      <c r="U5" s="10">
        <v>9</v>
      </c>
      <c r="V5" s="11"/>
    </row>
    <row r="6" spans="1:22" x14ac:dyDescent="0.25">
      <c r="A6" s="53" t="s">
        <v>10</v>
      </c>
      <c r="B6" s="53"/>
      <c r="C6" s="50">
        <v>12</v>
      </c>
      <c r="D6" s="51">
        <v>235</v>
      </c>
      <c r="E6" s="51">
        <v>791</v>
      </c>
      <c r="F6" s="52">
        <f t="shared" si="0"/>
        <v>3.3659574468085105</v>
      </c>
      <c r="G6" s="10">
        <v>1</v>
      </c>
      <c r="H6" s="48" t="s">
        <v>10</v>
      </c>
      <c r="I6" s="53"/>
      <c r="J6" s="50">
        <v>4</v>
      </c>
      <c r="K6" s="51">
        <v>56</v>
      </c>
      <c r="L6" s="51">
        <v>211</v>
      </c>
      <c r="M6" s="52">
        <f>SUM(L6/K6)</f>
        <v>3.7678571428571428</v>
      </c>
      <c r="N6" s="10">
        <v>1</v>
      </c>
      <c r="O6" s="48" t="s">
        <v>10</v>
      </c>
      <c r="P6" s="53"/>
      <c r="Q6" s="51">
        <v>16</v>
      </c>
      <c r="R6" s="51">
        <v>291</v>
      </c>
      <c r="S6" s="51">
        <v>1002</v>
      </c>
      <c r="T6" s="52">
        <f t="shared" si="1"/>
        <v>3.4432989690721651</v>
      </c>
      <c r="U6" s="10">
        <v>1</v>
      </c>
      <c r="V6" s="4"/>
    </row>
    <row r="7" spans="1:22" x14ac:dyDescent="0.25">
      <c r="A7" s="53" t="s">
        <v>11</v>
      </c>
      <c r="B7" s="53"/>
      <c r="C7" s="50">
        <v>24</v>
      </c>
      <c r="D7" s="51">
        <v>339</v>
      </c>
      <c r="E7" s="51">
        <v>1039</v>
      </c>
      <c r="F7" s="52">
        <f t="shared" si="0"/>
        <v>3.0648967551622417</v>
      </c>
      <c r="G7" s="10">
        <v>5</v>
      </c>
      <c r="H7" s="48" t="s">
        <v>11</v>
      </c>
      <c r="I7" s="53"/>
      <c r="J7" s="50">
        <v>7</v>
      </c>
      <c r="K7" s="51">
        <v>88</v>
      </c>
      <c r="L7" s="51">
        <v>256</v>
      </c>
      <c r="M7" s="52">
        <f t="shared" ref="M7:M13" si="2">SUM(L7/K7)</f>
        <v>2.9090909090909092</v>
      </c>
      <c r="N7" s="10">
        <v>7</v>
      </c>
      <c r="O7" s="67" t="s">
        <v>11</v>
      </c>
      <c r="P7" s="68"/>
      <c r="Q7" s="51">
        <v>31</v>
      </c>
      <c r="R7" s="51">
        <f>K7+D7</f>
        <v>427</v>
      </c>
      <c r="S7" s="51">
        <f t="shared" ref="S7" si="3">L7+E7</f>
        <v>1295</v>
      </c>
      <c r="T7" s="52">
        <f t="shared" si="1"/>
        <v>3.0327868852459017</v>
      </c>
      <c r="U7" s="10">
        <v>5</v>
      </c>
      <c r="V7" s="4"/>
    </row>
    <row r="8" spans="1:22" x14ac:dyDescent="0.25">
      <c r="A8" s="53" t="s">
        <v>12</v>
      </c>
      <c r="B8" s="53"/>
      <c r="C8" s="50">
        <v>4</v>
      </c>
      <c r="D8" s="51">
        <v>43</v>
      </c>
      <c r="E8" s="51">
        <v>135</v>
      </c>
      <c r="F8" s="52">
        <f t="shared" si="0"/>
        <v>3.13953488372093</v>
      </c>
      <c r="G8" s="10">
        <v>3</v>
      </c>
      <c r="H8" s="48" t="s">
        <v>12</v>
      </c>
      <c r="I8" s="53"/>
      <c r="J8" s="50">
        <v>5</v>
      </c>
      <c r="K8" s="51">
        <v>76</v>
      </c>
      <c r="L8" s="51">
        <v>252</v>
      </c>
      <c r="M8" s="52">
        <f t="shared" si="2"/>
        <v>3.3157894736842106</v>
      </c>
      <c r="N8" s="10">
        <v>2</v>
      </c>
      <c r="O8" s="48" t="s">
        <v>12</v>
      </c>
      <c r="P8" s="53"/>
      <c r="Q8" s="51">
        <v>9</v>
      </c>
      <c r="R8" s="51">
        <v>119</v>
      </c>
      <c r="S8" s="51">
        <v>387</v>
      </c>
      <c r="T8" s="52">
        <f t="shared" si="1"/>
        <v>3.2521008403361344</v>
      </c>
      <c r="U8" s="10">
        <v>2</v>
      </c>
      <c r="V8" s="4"/>
    </row>
    <row r="9" spans="1:22" x14ac:dyDescent="0.25">
      <c r="A9" s="53" t="s">
        <v>13</v>
      </c>
      <c r="B9" s="53"/>
      <c r="C9" s="50">
        <v>20</v>
      </c>
      <c r="D9" s="51">
        <v>245</v>
      </c>
      <c r="E9" s="51">
        <v>765</v>
      </c>
      <c r="F9" s="52">
        <f t="shared" si="0"/>
        <v>3.1224489795918369</v>
      </c>
      <c r="G9" s="10">
        <v>4</v>
      </c>
      <c r="H9" s="48" t="s">
        <v>13</v>
      </c>
      <c r="I9" s="53"/>
      <c r="J9" s="50">
        <v>2</v>
      </c>
      <c r="K9" s="51">
        <v>33</v>
      </c>
      <c r="L9" s="51">
        <v>109</v>
      </c>
      <c r="M9" s="52">
        <f t="shared" si="2"/>
        <v>3.3030303030303032</v>
      </c>
      <c r="N9" s="10">
        <v>3</v>
      </c>
      <c r="O9" s="48" t="s">
        <v>13</v>
      </c>
      <c r="P9" s="53"/>
      <c r="Q9" s="51">
        <v>22</v>
      </c>
      <c r="R9" s="51">
        <v>278</v>
      </c>
      <c r="S9" s="51">
        <v>874</v>
      </c>
      <c r="T9" s="52">
        <f t="shared" si="1"/>
        <v>3.1438848920863309</v>
      </c>
      <c r="U9" s="10">
        <v>4</v>
      </c>
      <c r="V9" s="4"/>
    </row>
    <row r="10" spans="1:22" x14ac:dyDescent="0.25">
      <c r="A10" s="71" t="s">
        <v>27</v>
      </c>
      <c r="B10" s="72"/>
      <c r="C10" s="50">
        <v>12</v>
      </c>
      <c r="D10" s="51">
        <v>140</v>
      </c>
      <c r="E10" s="51">
        <v>420</v>
      </c>
      <c r="F10" s="52">
        <f t="shared" si="0"/>
        <v>3</v>
      </c>
      <c r="G10" s="54">
        <v>6</v>
      </c>
      <c r="H10" s="65" t="s">
        <v>27</v>
      </c>
      <c r="I10" s="66"/>
      <c r="J10" s="50">
        <v>4</v>
      </c>
      <c r="K10" s="51">
        <v>63</v>
      </c>
      <c r="L10" s="51">
        <v>198</v>
      </c>
      <c r="M10" s="52">
        <f>SUM(L10/K10)</f>
        <v>3.1428571428571428</v>
      </c>
      <c r="N10" s="54">
        <v>4</v>
      </c>
      <c r="O10" s="65" t="s">
        <v>27</v>
      </c>
      <c r="P10" s="66"/>
      <c r="Q10" s="51">
        <v>16</v>
      </c>
      <c r="R10" s="51">
        <v>203</v>
      </c>
      <c r="S10" s="51">
        <v>510</v>
      </c>
      <c r="T10" s="52">
        <f t="shared" si="1"/>
        <v>2.5123152709359604</v>
      </c>
      <c r="U10" s="10">
        <v>7</v>
      </c>
      <c r="V10" s="4"/>
    </row>
    <row r="11" spans="1:22" x14ac:dyDescent="0.25">
      <c r="A11" s="53" t="s">
        <v>28</v>
      </c>
      <c r="B11" s="53"/>
      <c r="C11" s="50">
        <v>6</v>
      </c>
      <c r="D11" s="51">
        <v>89</v>
      </c>
      <c r="E11" s="51">
        <v>227</v>
      </c>
      <c r="F11" s="52">
        <f t="shared" si="0"/>
        <v>2.5505617977528088</v>
      </c>
      <c r="G11" s="54">
        <v>8</v>
      </c>
      <c r="H11" s="55" t="s">
        <v>28</v>
      </c>
      <c r="I11" s="53"/>
      <c r="J11" s="50">
        <v>4</v>
      </c>
      <c r="K11" s="51">
        <v>51</v>
      </c>
      <c r="L11" s="51">
        <v>154</v>
      </c>
      <c r="M11" s="52">
        <f t="shared" si="2"/>
        <v>3.0196078431372548</v>
      </c>
      <c r="N11" s="54">
        <v>6</v>
      </c>
      <c r="O11" s="55" t="s">
        <v>29</v>
      </c>
      <c r="P11" s="53"/>
      <c r="Q11" s="51">
        <v>10</v>
      </c>
      <c r="R11" s="51">
        <v>172</v>
      </c>
      <c r="S11" s="51">
        <v>381</v>
      </c>
      <c r="T11" s="52">
        <f t="shared" si="1"/>
        <v>2.2151162790697674</v>
      </c>
      <c r="U11" s="10">
        <v>8</v>
      </c>
      <c r="V11" s="4"/>
    </row>
    <row r="12" spans="1:22" x14ac:dyDescent="0.25">
      <c r="A12" s="73" t="s">
        <v>32</v>
      </c>
      <c r="B12" s="73"/>
      <c r="C12" s="45">
        <v>13</v>
      </c>
      <c r="D12" s="46">
        <v>239</v>
      </c>
      <c r="E12" s="46">
        <v>686</v>
      </c>
      <c r="F12" s="47">
        <f t="shared" si="0"/>
        <v>2.8702928870292888</v>
      </c>
      <c r="G12" s="56">
        <v>7</v>
      </c>
      <c r="H12" s="67" t="s">
        <v>32</v>
      </c>
      <c r="I12" s="68"/>
      <c r="J12" s="45">
        <v>0</v>
      </c>
      <c r="K12" s="46">
        <v>0</v>
      </c>
      <c r="L12" s="46">
        <v>0</v>
      </c>
      <c r="M12" s="47">
        <v>0</v>
      </c>
      <c r="N12" s="56" t="s">
        <v>33</v>
      </c>
      <c r="O12" s="67" t="s">
        <v>32</v>
      </c>
      <c r="P12" s="68"/>
      <c r="Q12" s="46">
        <v>13</v>
      </c>
      <c r="R12" s="46">
        <v>239</v>
      </c>
      <c r="S12" s="46">
        <v>686</v>
      </c>
      <c r="T12" s="47">
        <f t="shared" si="1"/>
        <v>2.8702928870292888</v>
      </c>
      <c r="U12" s="12">
        <v>6</v>
      </c>
      <c r="V12" s="4"/>
    </row>
    <row r="13" spans="1:22" x14ac:dyDescent="0.25">
      <c r="A13" s="53" t="s">
        <v>30</v>
      </c>
      <c r="B13" s="53"/>
      <c r="C13" s="51">
        <v>26</v>
      </c>
      <c r="D13" s="51">
        <v>371</v>
      </c>
      <c r="E13" s="51">
        <v>1194</v>
      </c>
      <c r="F13" s="52">
        <f t="shared" si="0"/>
        <v>3.2183288409703503</v>
      </c>
      <c r="G13" s="10">
        <v>2</v>
      </c>
      <c r="H13" s="53" t="s">
        <v>30</v>
      </c>
      <c r="I13" s="53"/>
      <c r="J13" s="51">
        <v>6</v>
      </c>
      <c r="K13" s="51">
        <v>78</v>
      </c>
      <c r="L13" s="51">
        <v>239</v>
      </c>
      <c r="M13" s="52">
        <f t="shared" si="2"/>
        <v>3.0641025641025643</v>
      </c>
      <c r="N13" s="10">
        <v>5</v>
      </c>
      <c r="O13" s="53" t="s">
        <v>30</v>
      </c>
      <c r="P13" s="53"/>
      <c r="Q13" s="51">
        <v>32</v>
      </c>
      <c r="R13" s="51">
        <v>449</v>
      </c>
      <c r="S13" s="51">
        <v>1433</v>
      </c>
      <c r="T13" s="52">
        <f t="shared" si="1"/>
        <v>3.1915367483296215</v>
      </c>
      <c r="U13" s="10">
        <v>3</v>
      </c>
      <c r="V13" s="4"/>
    </row>
    <row r="14" spans="1:22" x14ac:dyDescent="0.25">
      <c r="A14" s="57" t="s">
        <v>14</v>
      </c>
      <c r="B14" s="57"/>
      <c r="C14" s="10">
        <f>SUM(C5:C13)</f>
        <v>118</v>
      </c>
      <c r="D14" s="58">
        <f>SUM(D5:D13)</f>
        <v>1710</v>
      </c>
      <c r="E14" s="58">
        <f>SUM(E5:E13)</f>
        <v>5269</v>
      </c>
      <c r="F14" s="59">
        <f>SUM(E14/D14)</f>
        <v>3.0812865497076025</v>
      </c>
      <c r="G14" s="10"/>
      <c r="H14" s="57" t="s">
        <v>14</v>
      </c>
      <c r="I14" s="57"/>
      <c r="J14" s="10">
        <f>SUM(J5:J13)</f>
        <v>32</v>
      </c>
      <c r="K14" s="58">
        <f>SUM(K5:K13)</f>
        <v>445</v>
      </c>
      <c r="L14" s="58">
        <f>SUM(L5:L13)</f>
        <v>1419</v>
      </c>
      <c r="M14" s="59">
        <f>SUM(L14/K14)</f>
        <v>3.1887640449438202</v>
      </c>
      <c r="N14" s="10"/>
      <c r="O14" s="57" t="s">
        <v>14</v>
      </c>
      <c r="P14" s="57"/>
      <c r="Q14" s="10">
        <f>SUM(Q5:Q13)</f>
        <v>150</v>
      </c>
      <c r="R14" s="58">
        <f>SUM(R5:R13)</f>
        <v>2187</v>
      </c>
      <c r="S14" s="58">
        <f>SUM(S5:S13)</f>
        <v>6580</v>
      </c>
      <c r="T14" s="59">
        <f>SUM(S14/R14)</f>
        <v>3.0086877000457246</v>
      </c>
      <c r="U14" s="10"/>
      <c r="V14" s="4"/>
    </row>
    <row r="15" spans="1:22" x14ac:dyDescent="0.25">
      <c r="A15" s="13"/>
      <c r="B15" s="13"/>
      <c r="C15" s="14"/>
      <c r="D15" s="15"/>
      <c r="E15" s="15"/>
      <c r="F15" s="16"/>
      <c r="G15" s="16"/>
      <c r="H15" s="17"/>
      <c r="I15" s="17"/>
      <c r="J15" s="18"/>
      <c r="K15" s="18"/>
      <c r="L15" s="16"/>
      <c r="M15" s="16"/>
    </row>
    <row r="16" spans="1:22" x14ac:dyDescent="0.25">
      <c r="A16" s="19"/>
      <c r="B16" s="19"/>
      <c r="C16" s="14"/>
      <c r="D16" s="15"/>
      <c r="E16" s="15"/>
      <c r="F16" s="16"/>
      <c r="G16" s="16"/>
      <c r="H16" s="17"/>
      <c r="I16" s="4"/>
      <c r="J16" s="18"/>
      <c r="K16" s="18"/>
      <c r="L16" s="4"/>
      <c r="M16" s="4"/>
    </row>
    <row r="17" spans="1:21" x14ac:dyDescent="0.25">
      <c r="A17" s="20" t="s">
        <v>15</v>
      </c>
      <c r="B17" s="20"/>
      <c r="C17" s="21"/>
      <c r="D17" s="22">
        <v>3.2822</v>
      </c>
      <c r="E17" s="23"/>
      <c r="F17" s="23"/>
      <c r="G17" s="23"/>
      <c r="H17" s="4"/>
      <c r="I17" s="4"/>
      <c r="J17" s="24"/>
      <c r="K17" s="24"/>
      <c r="L17" s="4"/>
      <c r="M17" s="4"/>
      <c r="O17" s="60" t="s">
        <v>0</v>
      </c>
      <c r="P17" s="61"/>
      <c r="Q17" s="62" t="s">
        <v>16</v>
      </c>
      <c r="R17" s="63"/>
      <c r="S17" s="63"/>
      <c r="T17" s="63"/>
      <c r="U17" s="64"/>
    </row>
    <row r="18" spans="1:21" x14ac:dyDescent="0.25">
      <c r="A18" s="20" t="s">
        <v>17</v>
      </c>
      <c r="B18" s="20"/>
      <c r="C18" s="21"/>
      <c r="D18" s="25">
        <v>3.46</v>
      </c>
      <c r="E18" s="23"/>
      <c r="F18" s="16"/>
      <c r="G18" s="23"/>
      <c r="H18" s="4"/>
      <c r="I18" s="4"/>
      <c r="J18" s="26"/>
      <c r="K18" s="26"/>
      <c r="L18" s="4"/>
      <c r="M18" s="4"/>
      <c r="O18" s="5"/>
      <c r="P18" s="6"/>
      <c r="Q18" s="27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20" t="s">
        <v>18</v>
      </c>
      <c r="B19" s="20"/>
      <c r="C19" s="21"/>
      <c r="D19" s="25">
        <v>3.22</v>
      </c>
      <c r="E19" s="28"/>
      <c r="F19" s="16"/>
      <c r="G19" s="28"/>
      <c r="H19" s="4"/>
      <c r="I19" s="4"/>
      <c r="J19" s="26"/>
      <c r="K19" s="26"/>
      <c r="L19" s="4"/>
      <c r="M19" s="4"/>
      <c r="O19" s="48" t="s">
        <v>9</v>
      </c>
      <c r="P19" s="49"/>
      <c r="Q19" s="50">
        <f>+Q5</f>
        <v>1</v>
      </c>
      <c r="R19" s="51">
        <v>75</v>
      </c>
      <c r="S19" s="51">
        <v>180</v>
      </c>
      <c r="T19" s="52">
        <f t="shared" ref="T19:T28" si="4">SUM(S19/R19)</f>
        <v>2.4</v>
      </c>
      <c r="U19" s="10">
        <v>9</v>
      </c>
    </row>
    <row r="20" spans="1:21" x14ac:dyDescent="0.25">
      <c r="A20" s="20" t="s">
        <v>19</v>
      </c>
      <c r="B20" s="20"/>
      <c r="C20" s="21"/>
      <c r="D20" s="25">
        <v>3.54</v>
      </c>
      <c r="E20" s="16"/>
      <c r="F20" s="16"/>
      <c r="G20" s="16"/>
      <c r="H20" s="4"/>
      <c r="I20" s="4"/>
      <c r="J20" s="26"/>
      <c r="K20" s="26"/>
      <c r="L20" s="4"/>
      <c r="M20" s="4"/>
      <c r="O20" s="48" t="s">
        <v>10</v>
      </c>
      <c r="P20" s="53"/>
      <c r="Q20" s="50">
        <f>Q6</f>
        <v>16</v>
      </c>
      <c r="R20" s="51">
        <v>1262</v>
      </c>
      <c r="S20" s="51">
        <v>4414</v>
      </c>
      <c r="T20" s="52">
        <f t="shared" si="4"/>
        <v>3.497622820919176</v>
      </c>
      <c r="U20" s="10">
        <v>2</v>
      </c>
    </row>
    <row r="21" spans="1:21" x14ac:dyDescent="0.25">
      <c r="A21" s="20" t="s">
        <v>20</v>
      </c>
      <c r="B21" s="20"/>
      <c r="C21" s="29"/>
      <c r="D21" s="30">
        <v>3.19</v>
      </c>
      <c r="E21" s="16"/>
      <c r="F21" s="16"/>
      <c r="G21" s="16"/>
      <c r="H21" s="4"/>
      <c r="I21" s="4"/>
      <c r="J21" s="4"/>
      <c r="K21" s="4"/>
      <c r="L21" s="4"/>
      <c r="M21" s="4"/>
      <c r="O21" s="48" t="s">
        <v>11</v>
      </c>
      <c r="P21" s="53"/>
      <c r="Q21" s="50">
        <v>31</v>
      </c>
      <c r="R21" s="51">
        <v>2165.67</v>
      </c>
      <c r="S21" s="51">
        <v>6719.69</v>
      </c>
      <c r="T21" s="52">
        <f>S21/R21</f>
        <v>3.1028226830495873</v>
      </c>
      <c r="U21" s="10">
        <v>4</v>
      </c>
    </row>
    <row r="22" spans="1:21" x14ac:dyDescent="0.25">
      <c r="A22" s="20" t="s">
        <v>21</v>
      </c>
      <c r="B22" s="20"/>
      <c r="C22" s="21"/>
      <c r="D22" s="30">
        <v>3.31</v>
      </c>
      <c r="E22" s="16"/>
      <c r="F22" s="16"/>
      <c r="G22" s="16"/>
      <c r="H22" s="4"/>
      <c r="I22" s="4"/>
      <c r="J22" s="4"/>
      <c r="K22" s="4"/>
      <c r="L22" s="4"/>
      <c r="M22" s="4"/>
      <c r="O22" s="48" t="s">
        <v>12</v>
      </c>
      <c r="P22" s="53"/>
      <c r="Q22" s="50">
        <f>Q8</f>
        <v>9</v>
      </c>
      <c r="R22" s="51">
        <v>538</v>
      </c>
      <c r="S22" s="51">
        <v>1844</v>
      </c>
      <c r="T22" s="52">
        <f t="shared" si="4"/>
        <v>3.4275092936802976</v>
      </c>
      <c r="U22" s="10">
        <v>6</v>
      </c>
    </row>
    <row r="23" spans="1:21" x14ac:dyDescent="0.25">
      <c r="A23" s="20" t="s">
        <v>22</v>
      </c>
      <c r="B23" s="20"/>
      <c r="C23" s="21"/>
      <c r="D23" s="30">
        <v>3.25</v>
      </c>
      <c r="E23" s="4"/>
      <c r="F23" s="28"/>
      <c r="G23" s="28"/>
      <c r="H23" s="4"/>
      <c r="I23" s="4"/>
      <c r="J23" s="4"/>
      <c r="K23" s="4"/>
      <c r="L23" s="4"/>
      <c r="M23" s="4"/>
      <c r="O23" s="48" t="s">
        <v>13</v>
      </c>
      <c r="P23" s="53"/>
      <c r="Q23" s="50">
        <f>Q9</f>
        <v>22</v>
      </c>
      <c r="R23" s="51">
        <v>1956</v>
      </c>
      <c r="S23" s="51">
        <v>5694</v>
      </c>
      <c r="T23" s="52">
        <f t="shared" si="4"/>
        <v>2.9110429447852759</v>
      </c>
      <c r="U23" s="10">
        <v>8</v>
      </c>
    </row>
    <row r="24" spans="1:21" x14ac:dyDescent="0.25">
      <c r="A24" s="4"/>
      <c r="B24" s="4"/>
      <c r="C24" s="4"/>
      <c r="D24" s="31"/>
      <c r="E24" s="4"/>
      <c r="F24" s="28"/>
      <c r="G24" s="28"/>
      <c r="H24" s="4"/>
      <c r="I24" s="4"/>
      <c r="J24" s="4"/>
      <c r="K24" s="4"/>
      <c r="L24" s="4"/>
      <c r="M24" s="4"/>
      <c r="O24" s="65" t="s">
        <v>27</v>
      </c>
      <c r="P24" s="66"/>
      <c r="Q24" s="50">
        <f>Q10</f>
        <v>16</v>
      </c>
      <c r="R24" s="51">
        <v>1141</v>
      </c>
      <c r="S24" s="51">
        <v>3519</v>
      </c>
      <c r="T24" s="52">
        <f t="shared" si="4"/>
        <v>3.0841367221735321</v>
      </c>
      <c r="U24" s="10">
        <v>5</v>
      </c>
    </row>
    <row r="25" spans="1:21" x14ac:dyDescent="0.25">
      <c r="A25" s="32" t="s">
        <v>23</v>
      </c>
      <c r="B25" s="33"/>
      <c r="C25" s="34"/>
      <c r="D25" s="35">
        <f>Q14</f>
        <v>150</v>
      </c>
      <c r="E25" s="4"/>
      <c r="F25" s="28"/>
      <c r="G25" s="28"/>
      <c r="H25" s="4"/>
      <c r="I25" s="4"/>
      <c r="J25" s="4"/>
      <c r="K25" s="4"/>
      <c r="L25" s="4"/>
      <c r="M25" s="4"/>
      <c r="O25" s="55" t="s">
        <v>28</v>
      </c>
      <c r="P25" s="53"/>
      <c r="Q25" s="50">
        <v>10</v>
      </c>
      <c r="R25" s="51">
        <v>700</v>
      </c>
      <c r="S25" s="51">
        <v>2031</v>
      </c>
      <c r="T25" s="52">
        <f t="shared" si="4"/>
        <v>2.9014285714285712</v>
      </c>
      <c r="U25" s="10">
        <v>7</v>
      </c>
    </row>
    <row r="26" spans="1:21" x14ac:dyDescent="0.25">
      <c r="A26" s="32"/>
      <c r="B26" s="33"/>
      <c r="C26" s="34"/>
      <c r="D26" s="35"/>
      <c r="E26" s="4"/>
      <c r="F26" s="28"/>
      <c r="G26" s="28"/>
      <c r="H26" s="4"/>
      <c r="I26" s="4"/>
      <c r="J26" s="4"/>
      <c r="K26" s="4"/>
      <c r="L26" s="4"/>
      <c r="M26" s="4"/>
      <c r="O26" s="67" t="s">
        <v>32</v>
      </c>
      <c r="P26" s="68"/>
      <c r="Q26" s="45">
        <v>13</v>
      </c>
      <c r="R26" s="46">
        <v>1230</v>
      </c>
      <c r="S26" s="46">
        <v>3966</v>
      </c>
      <c r="T26" s="47">
        <f t="shared" si="4"/>
        <v>3.2243902439024392</v>
      </c>
      <c r="U26" s="12">
        <v>3</v>
      </c>
    </row>
    <row r="27" spans="1:21" x14ac:dyDescent="0.25">
      <c r="A27" s="32" t="s">
        <v>24</v>
      </c>
      <c r="B27" s="33"/>
      <c r="C27" s="36"/>
      <c r="D27" s="37">
        <v>8499</v>
      </c>
      <c r="E27" s="4"/>
      <c r="F27" s="38"/>
      <c r="G27" s="39"/>
      <c r="H27" s="4"/>
      <c r="I27" s="4"/>
      <c r="J27" s="4"/>
      <c r="K27" s="4"/>
      <c r="L27" s="4"/>
      <c r="M27" s="4"/>
      <c r="O27" s="53" t="s">
        <v>31</v>
      </c>
      <c r="P27" s="53"/>
      <c r="Q27" s="51">
        <v>32</v>
      </c>
      <c r="R27" s="51">
        <v>2348</v>
      </c>
      <c r="S27" s="51">
        <v>7934</v>
      </c>
      <c r="T27" s="52">
        <f t="shared" si="4"/>
        <v>3.3790459965928448</v>
      </c>
      <c r="U27" s="10">
        <v>1</v>
      </c>
    </row>
    <row r="28" spans="1:21" x14ac:dyDescent="0.25">
      <c r="A28" s="32" t="s">
        <v>25</v>
      </c>
      <c r="B28" s="33"/>
      <c r="C28" s="36"/>
      <c r="D28" s="37">
        <v>9050</v>
      </c>
      <c r="E28" s="4"/>
      <c r="F28" s="40"/>
      <c r="G28" s="40"/>
      <c r="H28" s="4"/>
      <c r="I28" s="4"/>
      <c r="J28" s="4"/>
      <c r="K28" s="4"/>
      <c r="L28" s="4"/>
      <c r="M28" s="4"/>
      <c r="O28" s="57" t="s">
        <v>14</v>
      </c>
      <c r="P28" s="57"/>
      <c r="Q28" s="10">
        <f>SUM(Q19:Q27)</f>
        <v>150</v>
      </c>
      <c r="R28" s="58">
        <f>SUM(R19:R27)</f>
        <v>11415.67</v>
      </c>
      <c r="S28" s="58">
        <f>SUM(S19:S27)</f>
        <v>36301.69</v>
      </c>
      <c r="T28" s="59">
        <f t="shared" si="4"/>
        <v>3.1799876835963201</v>
      </c>
      <c r="U28" s="10"/>
    </row>
    <row r="29" spans="1:21" x14ac:dyDescent="0.25">
      <c r="A29" s="41" t="s">
        <v>26</v>
      </c>
      <c r="B29" s="14"/>
      <c r="C29" s="36"/>
      <c r="D29" s="37">
        <f>SUM(D27:D28)</f>
        <v>17549</v>
      </c>
      <c r="E29" s="4"/>
      <c r="F29" s="39"/>
      <c r="G29" s="39"/>
      <c r="H29" s="4"/>
      <c r="I29" s="4"/>
      <c r="J29" s="4"/>
      <c r="K29" s="4"/>
      <c r="L29" s="4"/>
      <c r="M29" s="4"/>
    </row>
    <row r="30" spans="1:21" x14ac:dyDescent="0.25">
      <c r="A30" s="42"/>
      <c r="B30" s="42"/>
      <c r="C30" s="36"/>
      <c r="D30" s="42"/>
      <c r="E30" s="42"/>
      <c r="F30" s="42"/>
      <c r="G30" s="42"/>
      <c r="H30" s="4"/>
      <c r="I30" s="42"/>
      <c r="J30" s="43"/>
      <c r="K30" s="43"/>
      <c r="L30" s="43"/>
      <c r="M30" s="43"/>
    </row>
    <row r="33" spans="11:11" x14ac:dyDescent="0.25">
      <c r="K33" s="44"/>
    </row>
  </sheetData>
  <mergeCells count="18">
    <mergeCell ref="Q3:U3"/>
    <mergeCell ref="A3:B3"/>
    <mergeCell ref="C3:G3"/>
    <mergeCell ref="H3:I3"/>
    <mergeCell ref="J3:N3"/>
    <mergeCell ref="O3:P3"/>
    <mergeCell ref="O17:P17"/>
    <mergeCell ref="Q17:U17"/>
    <mergeCell ref="O24:P24"/>
    <mergeCell ref="O26:P26"/>
    <mergeCell ref="A4:B4"/>
    <mergeCell ref="O7:P7"/>
    <mergeCell ref="A10:B10"/>
    <mergeCell ref="H10:I10"/>
    <mergeCell ref="O10:P10"/>
    <mergeCell ref="A12:B12"/>
    <mergeCell ref="H12:I12"/>
    <mergeCell ref="O12:P12"/>
  </mergeCells>
  <pageMargins left="0.7" right="0.7" top="0.75" bottom="0.75" header="0.3" footer="0.3"/>
  <pageSetup scale="61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zoomScaleNormal="100" workbookViewId="0">
      <selection activeCell="Z13" sqref="Z13"/>
    </sheetView>
  </sheetViews>
  <sheetFormatPr defaultRowHeight="15" x14ac:dyDescent="0.25"/>
  <cols>
    <col min="2" max="2" width="11.140625" customWidth="1"/>
    <col min="9" max="9" width="11.42578125" customWidth="1"/>
    <col min="11" max="11" width="9.7109375" bestFit="1" customWidth="1"/>
    <col min="13" max="13" width="7" bestFit="1" customWidth="1"/>
    <col min="16" max="16" width="11.5703125" customWidth="1"/>
  </cols>
  <sheetData>
    <row r="1" spans="1:22" ht="18" x14ac:dyDescent="0.25">
      <c r="A1" s="1" t="s">
        <v>34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74" t="s">
        <v>0</v>
      </c>
      <c r="B3" s="74"/>
      <c r="C3" s="62" t="s">
        <v>1</v>
      </c>
      <c r="D3" s="63"/>
      <c r="E3" s="63"/>
      <c r="F3" s="63"/>
      <c r="G3" s="64"/>
      <c r="H3" s="60" t="s">
        <v>0</v>
      </c>
      <c r="I3" s="61"/>
      <c r="J3" s="62" t="s">
        <v>2</v>
      </c>
      <c r="K3" s="63"/>
      <c r="L3" s="63"/>
      <c r="M3" s="63"/>
      <c r="N3" s="64"/>
      <c r="O3" s="60" t="s">
        <v>0</v>
      </c>
      <c r="P3" s="61"/>
      <c r="Q3" s="62" t="s">
        <v>3</v>
      </c>
      <c r="R3" s="63"/>
      <c r="S3" s="63"/>
      <c r="T3" s="63"/>
      <c r="U3" s="64"/>
      <c r="V3" s="4"/>
    </row>
    <row r="4" spans="1:22" x14ac:dyDescent="0.25">
      <c r="A4" s="69"/>
      <c r="B4" s="70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53" t="s">
        <v>9</v>
      </c>
      <c r="B5" s="53"/>
      <c r="C5" s="50">
        <v>1</v>
      </c>
      <c r="D5" s="51">
        <v>12</v>
      </c>
      <c r="E5" s="51">
        <v>30</v>
      </c>
      <c r="F5" s="52">
        <f t="shared" ref="F5:F13" si="0">SUM(E5/D5)</f>
        <v>2.5</v>
      </c>
      <c r="G5" s="10">
        <v>8</v>
      </c>
      <c r="H5" s="48" t="s">
        <v>9</v>
      </c>
      <c r="I5" s="49"/>
      <c r="J5" s="50">
        <v>0</v>
      </c>
      <c r="K5" s="51">
        <v>0</v>
      </c>
      <c r="L5" s="51">
        <v>0</v>
      </c>
      <c r="M5" s="52">
        <v>0</v>
      </c>
      <c r="N5" s="10" t="s">
        <v>33</v>
      </c>
      <c r="O5" s="48" t="s">
        <v>9</v>
      </c>
      <c r="P5" s="49"/>
      <c r="Q5" s="51">
        <v>1</v>
      </c>
      <c r="R5" s="51">
        <v>12</v>
      </c>
      <c r="S5" s="51">
        <v>30</v>
      </c>
      <c r="T5" s="52">
        <f t="shared" ref="T5:T13" si="1">S5/R5</f>
        <v>2.5</v>
      </c>
      <c r="U5" s="10">
        <v>9</v>
      </c>
      <c r="V5" s="11"/>
    </row>
    <row r="6" spans="1:22" x14ac:dyDescent="0.25">
      <c r="A6" s="53" t="s">
        <v>10</v>
      </c>
      <c r="B6" s="53"/>
      <c r="C6" s="50">
        <v>18</v>
      </c>
      <c r="D6" s="51">
        <v>235</v>
      </c>
      <c r="E6" s="51">
        <v>791</v>
      </c>
      <c r="F6" s="52">
        <f t="shared" si="0"/>
        <v>3.3659574468085105</v>
      </c>
      <c r="G6" s="10">
        <v>1</v>
      </c>
      <c r="H6" s="48" t="s">
        <v>10</v>
      </c>
      <c r="I6" s="53"/>
      <c r="J6" s="50">
        <v>6</v>
      </c>
      <c r="K6" s="51">
        <v>82</v>
      </c>
      <c r="L6" s="51">
        <v>255</v>
      </c>
      <c r="M6" s="52">
        <f>SUM(L6/K6)</f>
        <v>3.1097560975609757</v>
      </c>
      <c r="N6" s="10">
        <v>3</v>
      </c>
      <c r="O6" s="48" t="s">
        <v>10</v>
      </c>
      <c r="P6" s="53"/>
      <c r="Q6" s="51">
        <v>24</v>
      </c>
      <c r="R6" s="51">
        <v>317</v>
      </c>
      <c r="S6" s="51">
        <v>1046</v>
      </c>
      <c r="T6" s="52">
        <f t="shared" si="1"/>
        <v>3.2996845425867507</v>
      </c>
      <c r="U6" s="10">
        <v>2</v>
      </c>
      <c r="V6" s="4"/>
    </row>
    <row r="7" spans="1:22" x14ac:dyDescent="0.25">
      <c r="A7" s="53" t="s">
        <v>11</v>
      </c>
      <c r="B7" s="53"/>
      <c r="C7" s="50">
        <v>23</v>
      </c>
      <c r="D7" s="51">
        <v>338</v>
      </c>
      <c r="E7" s="51">
        <v>1082</v>
      </c>
      <c r="F7" s="52">
        <f t="shared" si="0"/>
        <v>3.2011834319526629</v>
      </c>
      <c r="G7" s="10">
        <v>3</v>
      </c>
      <c r="H7" s="48" t="s">
        <v>11</v>
      </c>
      <c r="I7" s="53"/>
      <c r="J7" s="50">
        <v>3</v>
      </c>
      <c r="K7" s="51">
        <v>42</v>
      </c>
      <c r="L7" s="51">
        <v>121</v>
      </c>
      <c r="M7" s="52">
        <f t="shared" ref="M7:M13" si="2">SUM(L7/K7)</f>
        <v>2.8809523809523809</v>
      </c>
      <c r="N7" s="10">
        <v>4</v>
      </c>
      <c r="O7" s="67" t="s">
        <v>11</v>
      </c>
      <c r="P7" s="68"/>
      <c r="Q7" s="51">
        <v>26</v>
      </c>
      <c r="R7" s="51">
        <f t="shared" ref="R7:S7" si="3">K7+D7</f>
        <v>380</v>
      </c>
      <c r="S7" s="51">
        <f t="shared" si="3"/>
        <v>1203</v>
      </c>
      <c r="T7" s="52">
        <f t="shared" si="1"/>
        <v>3.1657894736842107</v>
      </c>
      <c r="U7" s="10">
        <v>3</v>
      </c>
      <c r="V7" s="4"/>
    </row>
    <row r="8" spans="1:22" x14ac:dyDescent="0.25">
      <c r="A8" s="53" t="s">
        <v>12</v>
      </c>
      <c r="B8" s="53"/>
      <c r="C8" s="50">
        <v>8</v>
      </c>
      <c r="D8" s="51">
        <v>101</v>
      </c>
      <c r="E8" s="51">
        <v>287</v>
      </c>
      <c r="F8" s="52">
        <f t="shared" si="0"/>
        <v>2.8415841584158414</v>
      </c>
      <c r="G8" s="10">
        <v>5</v>
      </c>
      <c r="H8" s="48" t="s">
        <v>12</v>
      </c>
      <c r="I8" s="53"/>
      <c r="J8" s="50">
        <v>2</v>
      </c>
      <c r="K8" s="51">
        <v>25</v>
      </c>
      <c r="L8" s="51">
        <v>71</v>
      </c>
      <c r="M8" s="52">
        <f t="shared" si="2"/>
        <v>2.84</v>
      </c>
      <c r="N8" s="10">
        <v>5</v>
      </c>
      <c r="O8" s="48" t="s">
        <v>12</v>
      </c>
      <c r="P8" s="53"/>
      <c r="Q8" s="51">
        <v>10</v>
      </c>
      <c r="R8" s="51">
        <v>126</v>
      </c>
      <c r="S8" s="51">
        <v>358</v>
      </c>
      <c r="T8" s="52">
        <f t="shared" si="1"/>
        <v>2.8412698412698414</v>
      </c>
      <c r="U8" s="10">
        <v>7</v>
      </c>
      <c r="V8" s="4"/>
    </row>
    <row r="9" spans="1:22" x14ac:dyDescent="0.25">
      <c r="A9" s="53" t="s">
        <v>13</v>
      </c>
      <c r="B9" s="53"/>
      <c r="C9" s="50">
        <v>17</v>
      </c>
      <c r="D9" s="51">
        <v>186</v>
      </c>
      <c r="E9" s="51">
        <v>475</v>
      </c>
      <c r="F9" s="52">
        <f t="shared" si="0"/>
        <v>2.553763440860215</v>
      </c>
      <c r="G9" s="10">
        <v>7</v>
      </c>
      <c r="H9" s="48" t="s">
        <v>13</v>
      </c>
      <c r="I9" s="53"/>
      <c r="J9" s="50">
        <v>7</v>
      </c>
      <c r="K9" s="51">
        <v>98</v>
      </c>
      <c r="L9" s="51">
        <v>339</v>
      </c>
      <c r="M9" s="52">
        <f t="shared" si="2"/>
        <v>3.4591836734693877</v>
      </c>
      <c r="N9" s="10">
        <v>2</v>
      </c>
      <c r="O9" s="48" t="s">
        <v>13</v>
      </c>
      <c r="P9" s="53"/>
      <c r="Q9" s="51">
        <v>24</v>
      </c>
      <c r="R9" s="51">
        <v>284</v>
      </c>
      <c r="S9" s="51">
        <v>814</v>
      </c>
      <c r="T9" s="52">
        <f t="shared" si="1"/>
        <v>2.8661971830985915</v>
      </c>
      <c r="U9" s="10">
        <v>5</v>
      </c>
      <c r="V9" s="4"/>
    </row>
    <row r="10" spans="1:22" x14ac:dyDescent="0.25">
      <c r="A10" s="71" t="s">
        <v>27</v>
      </c>
      <c r="B10" s="72"/>
      <c r="C10" s="50">
        <v>11</v>
      </c>
      <c r="D10" s="51">
        <v>138</v>
      </c>
      <c r="E10" s="51">
        <v>412</v>
      </c>
      <c r="F10" s="52">
        <f t="shared" si="0"/>
        <v>2.9855072463768115</v>
      </c>
      <c r="G10" s="54">
        <v>4</v>
      </c>
      <c r="H10" s="65" t="s">
        <v>27</v>
      </c>
      <c r="I10" s="66"/>
      <c r="J10" s="50">
        <v>3</v>
      </c>
      <c r="K10" s="51">
        <v>41</v>
      </c>
      <c r="L10" s="51">
        <v>98</v>
      </c>
      <c r="M10" s="52">
        <f>SUM(L10/K10)</f>
        <v>2.3902439024390243</v>
      </c>
      <c r="N10" s="54">
        <v>6</v>
      </c>
      <c r="O10" s="65" t="s">
        <v>27</v>
      </c>
      <c r="P10" s="66"/>
      <c r="Q10" s="51">
        <v>14</v>
      </c>
      <c r="R10" s="51">
        <v>179</v>
      </c>
      <c r="S10" s="51">
        <v>510</v>
      </c>
      <c r="T10" s="52">
        <f t="shared" si="1"/>
        <v>2.8491620111731844</v>
      </c>
      <c r="U10" s="10">
        <v>6</v>
      </c>
      <c r="V10" s="4"/>
    </row>
    <row r="11" spans="1:22" x14ac:dyDescent="0.25">
      <c r="A11" s="53" t="s">
        <v>28</v>
      </c>
      <c r="B11" s="53"/>
      <c r="C11" s="50">
        <v>3</v>
      </c>
      <c r="D11" s="51">
        <v>36</v>
      </c>
      <c r="E11" s="51">
        <v>102</v>
      </c>
      <c r="F11" s="52">
        <f t="shared" si="0"/>
        <v>2.8333333333333335</v>
      </c>
      <c r="G11" s="54">
        <v>6</v>
      </c>
      <c r="H11" s="55" t="s">
        <v>28</v>
      </c>
      <c r="I11" s="53"/>
      <c r="J11" s="50">
        <v>3</v>
      </c>
      <c r="K11" s="51">
        <v>47</v>
      </c>
      <c r="L11" s="51">
        <v>112</v>
      </c>
      <c r="M11" s="52">
        <f t="shared" si="2"/>
        <v>2.3829787234042552</v>
      </c>
      <c r="N11" s="54">
        <v>7</v>
      </c>
      <c r="O11" s="55" t="s">
        <v>29</v>
      </c>
      <c r="P11" s="53"/>
      <c r="Q11" s="51">
        <v>6</v>
      </c>
      <c r="R11" s="51">
        <v>83</v>
      </c>
      <c r="S11" s="51">
        <v>214</v>
      </c>
      <c r="T11" s="52">
        <f t="shared" si="1"/>
        <v>2.5783132530120483</v>
      </c>
      <c r="U11" s="10">
        <v>8</v>
      </c>
      <c r="V11" s="4"/>
    </row>
    <row r="12" spans="1:22" x14ac:dyDescent="0.25">
      <c r="A12" s="73" t="s">
        <v>32</v>
      </c>
      <c r="B12" s="73"/>
      <c r="C12" s="45">
        <v>16</v>
      </c>
      <c r="D12" s="46">
        <v>239</v>
      </c>
      <c r="E12" s="46">
        <v>686</v>
      </c>
      <c r="F12" s="47">
        <f t="shared" si="0"/>
        <v>2.8702928870292888</v>
      </c>
      <c r="G12" s="56">
        <v>5</v>
      </c>
      <c r="H12" s="67" t="s">
        <v>32</v>
      </c>
      <c r="I12" s="68"/>
      <c r="J12" s="45">
        <v>0</v>
      </c>
      <c r="K12" s="46">
        <v>0</v>
      </c>
      <c r="L12" s="46">
        <v>0</v>
      </c>
      <c r="M12" s="47">
        <v>0</v>
      </c>
      <c r="N12" s="56" t="s">
        <v>33</v>
      </c>
      <c r="O12" s="67" t="s">
        <v>32</v>
      </c>
      <c r="P12" s="68"/>
      <c r="Q12" s="46">
        <v>16</v>
      </c>
      <c r="R12" s="46">
        <v>239</v>
      </c>
      <c r="S12" s="46">
        <v>686</v>
      </c>
      <c r="T12" s="47">
        <f t="shared" si="1"/>
        <v>2.8702928870292888</v>
      </c>
      <c r="U12" s="12">
        <v>4</v>
      </c>
      <c r="V12" s="4"/>
    </row>
    <row r="13" spans="1:22" x14ac:dyDescent="0.25">
      <c r="A13" s="53" t="s">
        <v>30</v>
      </c>
      <c r="B13" s="53"/>
      <c r="C13" s="51">
        <v>21</v>
      </c>
      <c r="D13" s="51">
        <v>302</v>
      </c>
      <c r="E13" s="51">
        <v>985</v>
      </c>
      <c r="F13" s="52">
        <f t="shared" si="0"/>
        <v>3.26158940397351</v>
      </c>
      <c r="G13" s="10">
        <v>2</v>
      </c>
      <c r="H13" s="53" t="s">
        <v>30</v>
      </c>
      <c r="I13" s="53"/>
      <c r="J13" s="51">
        <v>5</v>
      </c>
      <c r="K13" s="51">
        <v>72</v>
      </c>
      <c r="L13" s="51">
        <v>285</v>
      </c>
      <c r="M13" s="52">
        <f t="shared" si="2"/>
        <v>3.9583333333333335</v>
      </c>
      <c r="N13" s="10">
        <v>1</v>
      </c>
      <c r="O13" s="53" t="s">
        <v>30</v>
      </c>
      <c r="P13" s="53"/>
      <c r="Q13" s="51">
        <v>26</v>
      </c>
      <c r="R13" s="51">
        <v>374</v>
      </c>
      <c r="S13" s="51">
        <v>1270</v>
      </c>
      <c r="T13" s="52">
        <f t="shared" si="1"/>
        <v>3.3957219251336896</v>
      </c>
      <c r="U13" s="10">
        <v>1</v>
      </c>
      <c r="V13" s="4"/>
    </row>
    <row r="14" spans="1:22" x14ac:dyDescent="0.25">
      <c r="A14" s="57" t="s">
        <v>14</v>
      </c>
      <c r="B14" s="57"/>
      <c r="C14" s="10">
        <f>SUM(C5:C13)</f>
        <v>118</v>
      </c>
      <c r="D14" s="58">
        <f>SUM(D5:D13)</f>
        <v>1587</v>
      </c>
      <c r="E14" s="58">
        <f>SUM(E5:E13)</f>
        <v>4850</v>
      </c>
      <c r="F14" s="59">
        <f>SUM(E14/D14)</f>
        <v>3.0560806553245117</v>
      </c>
      <c r="G14" s="10"/>
      <c r="H14" s="57" t="s">
        <v>14</v>
      </c>
      <c r="I14" s="57"/>
      <c r="J14" s="10">
        <f>SUM(J5:J13)</f>
        <v>29</v>
      </c>
      <c r="K14" s="58">
        <f>SUM(K5:K13)</f>
        <v>407</v>
      </c>
      <c r="L14" s="58">
        <f>SUM(L5:L13)</f>
        <v>1281</v>
      </c>
      <c r="M14" s="59">
        <f>SUM(L14/K14)</f>
        <v>3.1474201474201475</v>
      </c>
      <c r="N14" s="10"/>
      <c r="O14" s="57" t="s">
        <v>14</v>
      </c>
      <c r="P14" s="57"/>
      <c r="Q14" s="10">
        <f>SUM(Q5:Q13)</f>
        <v>147</v>
      </c>
      <c r="R14" s="58">
        <f>SUM(R5:R13)</f>
        <v>1994</v>
      </c>
      <c r="S14" s="58">
        <f>SUM(S5:S13)</f>
        <v>6131</v>
      </c>
      <c r="T14" s="59">
        <f>SUM(S14/R14)</f>
        <v>3.0747241725175525</v>
      </c>
      <c r="U14" s="10"/>
      <c r="V14" s="4"/>
    </row>
    <row r="15" spans="1:22" x14ac:dyDescent="0.25">
      <c r="A15" s="13"/>
      <c r="B15" s="13"/>
      <c r="C15" s="14"/>
      <c r="D15" s="15"/>
      <c r="E15" s="15"/>
      <c r="F15" s="16"/>
      <c r="G15" s="16"/>
      <c r="H15" s="17"/>
      <c r="I15" s="17"/>
      <c r="J15" s="18"/>
      <c r="K15" s="18"/>
      <c r="L15" s="16"/>
      <c r="M15" s="16"/>
    </row>
    <row r="16" spans="1:22" x14ac:dyDescent="0.25">
      <c r="A16" s="19"/>
      <c r="B16" s="19"/>
      <c r="C16" s="14"/>
      <c r="D16" s="15"/>
      <c r="E16" s="15"/>
      <c r="F16" s="16"/>
      <c r="G16" s="16"/>
      <c r="H16" s="17"/>
      <c r="I16" s="4"/>
      <c r="J16" s="18"/>
      <c r="K16" s="18"/>
      <c r="L16" s="4"/>
      <c r="M16" s="4"/>
    </row>
    <row r="17" spans="1:21" x14ac:dyDescent="0.25">
      <c r="A17" s="20" t="s">
        <v>15</v>
      </c>
      <c r="B17" s="20"/>
      <c r="C17" s="21"/>
      <c r="D17" s="22">
        <f>TRANSPOSE(T14)</f>
        <v>3.0747241725175525</v>
      </c>
      <c r="E17" s="23"/>
      <c r="F17" s="23"/>
      <c r="G17" s="23"/>
      <c r="H17" s="4"/>
      <c r="I17" s="4"/>
      <c r="J17" s="24"/>
      <c r="K17" s="24"/>
      <c r="L17" s="4"/>
      <c r="M17" s="4"/>
      <c r="O17" s="60" t="s">
        <v>0</v>
      </c>
      <c r="P17" s="61"/>
      <c r="Q17" s="62" t="s">
        <v>16</v>
      </c>
      <c r="R17" s="63"/>
      <c r="S17" s="63"/>
      <c r="T17" s="63"/>
      <c r="U17" s="64"/>
    </row>
    <row r="18" spans="1:21" x14ac:dyDescent="0.25">
      <c r="A18" s="20" t="s">
        <v>17</v>
      </c>
      <c r="B18" s="20"/>
      <c r="C18" s="21"/>
      <c r="D18" s="25">
        <v>3.43</v>
      </c>
      <c r="E18" s="23"/>
      <c r="F18" s="16"/>
      <c r="G18" s="23"/>
      <c r="H18" s="4"/>
      <c r="I18" s="4"/>
      <c r="J18" s="26"/>
      <c r="K18" s="26"/>
      <c r="L18" s="4"/>
      <c r="M18" s="4"/>
      <c r="O18" s="5"/>
      <c r="P18" s="6"/>
      <c r="Q18" s="27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20" t="s">
        <v>18</v>
      </c>
      <c r="B19" s="20"/>
      <c r="C19" s="21"/>
      <c r="D19" s="25">
        <v>3.2</v>
      </c>
      <c r="E19" s="28"/>
      <c r="F19" s="16"/>
      <c r="G19" s="28"/>
      <c r="H19" s="4"/>
      <c r="I19" s="4"/>
      <c r="J19" s="26"/>
      <c r="K19" s="26"/>
      <c r="L19" s="4"/>
      <c r="M19" s="4"/>
      <c r="O19" s="48" t="s">
        <v>9</v>
      </c>
      <c r="P19" s="49"/>
      <c r="Q19" s="50">
        <f>+Q5</f>
        <v>1</v>
      </c>
      <c r="R19" s="51">
        <v>75</v>
      </c>
      <c r="S19" s="51">
        <v>180</v>
      </c>
      <c r="T19" s="52">
        <f t="shared" ref="T19:T27" si="4">SUM(S19/R19)</f>
        <v>2.4</v>
      </c>
      <c r="U19" s="10">
        <v>9</v>
      </c>
    </row>
    <row r="20" spans="1:21" x14ac:dyDescent="0.25">
      <c r="A20" s="20" t="s">
        <v>19</v>
      </c>
      <c r="B20" s="20"/>
      <c r="C20" s="21"/>
      <c r="D20" s="25">
        <v>3.35</v>
      </c>
      <c r="E20" s="16"/>
      <c r="F20" s="16"/>
      <c r="G20" s="16"/>
      <c r="H20" s="4"/>
      <c r="I20" s="4"/>
      <c r="J20" s="26"/>
      <c r="K20" s="26"/>
      <c r="L20" s="4"/>
      <c r="M20" s="4"/>
      <c r="O20" s="48" t="s">
        <v>10</v>
      </c>
      <c r="P20" s="53"/>
      <c r="Q20" s="50">
        <f>Q6</f>
        <v>24</v>
      </c>
      <c r="R20" s="51">
        <v>2201</v>
      </c>
      <c r="S20" s="51">
        <v>7190</v>
      </c>
      <c r="T20" s="52">
        <f t="shared" si="4"/>
        <v>3.266696955929123</v>
      </c>
      <c r="U20" s="10">
        <v>2</v>
      </c>
    </row>
    <row r="21" spans="1:21" x14ac:dyDescent="0.25">
      <c r="A21" s="20" t="s">
        <v>20</v>
      </c>
      <c r="B21" s="20"/>
      <c r="C21" s="29"/>
      <c r="D21" s="30">
        <v>3.1</v>
      </c>
      <c r="E21" s="16"/>
      <c r="F21" s="16"/>
      <c r="G21" s="16"/>
      <c r="H21" s="4"/>
      <c r="I21" s="4"/>
      <c r="J21" s="4"/>
      <c r="K21" s="4"/>
      <c r="L21" s="4"/>
      <c r="M21" s="4"/>
      <c r="O21" s="48" t="s">
        <v>11</v>
      </c>
      <c r="P21" s="53"/>
      <c r="Q21" s="50">
        <v>26</v>
      </c>
      <c r="R21" s="51">
        <v>1967.67</v>
      </c>
      <c r="S21" s="51">
        <v>6223.69</v>
      </c>
      <c r="T21" s="52">
        <f>S21/R21</f>
        <v>3.1629744825097701</v>
      </c>
      <c r="U21" s="10">
        <v>4</v>
      </c>
    </row>
    <row r="22" spans="1:21" x14ac:dyDescent="0.25">
      <c r="A22" s="20" t="s">
        <v>21</v>
      </c>
      <c r="B22" s="20"/>
      <c r="C22" s="21"/>
      <c r="D22" s="30">
        <v>3.3</v>
      </c>
      <c r="E22" s="16"/>
      <c r="F22" s="16"/>
      <c r="G22" s="16"/>
      <c r="H22" s="4"/>
      <c r="I22" s="4"/>
      <c r="J22" s="4"/>
      <c r="K22" s="4"/>
      <c r="L22" s="4"/>
      <c r="M22" s="4"/>
      <c r="O22" s="48" t="s">
        <v>12</v>
      </c>
      <c r="P22" s="53"/>
      <c r="Q22" s="50">
        <f>Q8</f>
        <v>10</v>
      </c>
      <c r="R22" s="51">
        <v>974</v>
      </c>
      <c r="S22" s="51">
        <v>2907</v>
      </c>
      <c r="T22" s="52">
        <f t="shared" si="4"/>
        <v>2.9845995893223818</v>
      </c>
      <c r="U22" s="10">
        <v>6</v>
      </c>
    </row>
    <row r="23" spans="1:21" x14ac:dyDescent="0.25">
      <c r="A23" s="20" t="s">
        <v>22</v>
      </c>
      <c r="B23" s="20"/>
      <c r="C23" s="21"/>
      <c r="D23" s="30">
        <v>3.24</v>
      </c>
      <c r="E23" s="4"/>
      <c r="F23" s="28"/>
      <c r="G23" s="28"/>
      <c r="H23" s="4"/>
      <c r="I23" s="4"/>
      <c r="J23" s="4"/>
      <c r="K23" s="4"/>
      <c r="L23" s="4"/>
      <c r="M23" s="4"/>
      <c r="O23" s="48" t="s">
        <v>13</v>
      </c>
      <c r="P23" s="53"/>
      <c r="Q23" s="50">
        <f>Q9</f>
        <v>24</v>
      </c>
      <c r="R23" s="51">
        <v>1956</v>
      </c>
      <c r="S23" s="51">
        <v>5694</v>
      </c>
      <c r="T23" s="52">
        <f t="shared" si="4"/>
        <v>2.9110429447852759</v>
      </c>
      <c r="U23" s="10">
        <v>8</v>
      </c>
    </row>
    <row r="24" spans="1:21" x14ac:dyDescent="0.25">
      <c r="A24" s="4"/>
      <c r="B24" s="4"/>
      <c r="C24" s="4"/>
      <c r="D24" s="31"/>
      <c r="E24" s="4"/>
      <c r="F24" s="28"/>
      <c r="G24" s="28"/>
      <c r="H24" s="4"/>
      <c r="I24" s="4"/>
      <c r="J24" s="4"/>
      <c r="K24" s="4"/>
      <c r="L24" s="4"/>
      <c r="M24" s="4"/>
      <c r="O24" s="65" t="s">
        <v>27</v>
      </c>
      <c r="P24" s="66"/>
      <c r="Q24" s="50">
        <f>Q10</f>
        <v>14</v>
      </c>
      <c r="R24" s="51">
        <v>1212</v>
      </c>
      <c r="S24" s="51">
        <v>3832</v>
      </c>
      <c r="T24" s="52">
        <f t="shared" si="4"/>
        <v>3.1617161716171616</v>
      </c>
      <c r="U24" s="10">
        <v>5</v>
      </c>
    </row>
    <row r="25" spans="1:21" x14ac:dyDescent="0.25">
      <c r="A25" s="32" t="s">
        <v>23</v>
      </c>
      <c r="B25" s="33"/>
      <c r="C25" s="34"/>
      <c r="D25" s="35">
        <f>Q14</f>
        <v>147</v>
      </c>
      <c r="E25" s="4"/>
      <c r="F25" s="28"/>
      <c r="G25" s="28"/>
      <c r="H25" s="4"/>
      <c r="I25" s="4"/>
      <c r="J25" s="4"/>
      <c r="K25" s="4"/>
      <c r="L25" s="4"/>
      <c r="M25" s="4"/>
      <c r="O25" s="55" t="s">
        <v>28</v>
      </c>
      <c r="P25" s="53"/>
      <c r="Q25" s="50">
        <v>6</v>
      </c>
      <c r="R25" s="51">
        <v>176</v>
      </c>
      <c r="S25" s="51">
        <v>515</v>
      </c>
      <c r="T25" s="52">
        <f t="shared" si="4"/>
        <v>2.9261363636363638</v>
      </c>
      <c r="U25" s="10">
        <v>7</v>
      </c>
    </row>
    <row r="26" spans="1:21" x14ac:dyDescent="0.25">
      <c r="A26" s="32"/>
      <c r="B26" s="33"/>
      <c r="C26" s="34"/>
      <c r="D26" s="35"/>
      <c r="E26" s="4"/>
      <c r="F26" s="28"/>
      <c r="G26" s="28"/>
      <c r="H26" s="4"/>
      <c r="I26" s="4"/>
      <c r="J26" s="4"/>
      <c r="K26" s="4"/>
      <c r="L26" s="4"/>
      <c r="M26" s="4"/>
      <c r="O26" s="67" t="s">
        <v>32</v>
      </c>
      <c r="P26" s="68"/>
      <c r="Q26" s="45">
        <v>16</v>
      </c>
      <c r="R26" s="46">
        <v>1182</v>
      </c>
      <c r="S26" s="46">
        <v>3792</v>
      </c>
      <c r="T26" s="47">
        <f t="shared" si="4"/>
        <v>3.2081218274111674</v>
      </c>
      <c r="U26" s="12">
        <v>3</v>
      </c>
    </row>
    <row r="27" spans="1:21" x14ac:dyDescent="0.25">
      <c r="A27" s="32" t="s">
        <v>24</v>
      </c>
      <c r="B27" s="33"/>
      <c r="C27" s="36"/>
      <c r="D27" s="37">
        <v>7750</v>
      </c>
      <c r="E27" s="4"/>
      <c r="F27" s="38"/>
      <c r="G27" s="39"/>
      <c r="H27" s="4"/>
      <c r="I27" s="4"/>
      <c r="J27" s="4"/>
      <c r="K27" s="4"/>
      <c r="L27" s="4"/>
      <c r="M27" s="4"/>
      <c r="O27" s="53" t="s">
        <v>31</v>
      </c>
      <c r="P27" s="53"/>
      <c r="Q27" s="51">
        <v>26</v>
      </c>
      <c r="R27" s="51">
        <v>1696</v>
      </c>
      <c r="S27" s="51">
        <v>5815</v>
      </c>
      <c r="T27" s="52">
        <f t="shared" si="4"/>
        <v>3.4286556603773586</v>
      </c>
      <c r="U27" s="10">
        <v>1</v>
      </c>
    </row>
    <row r="28" spans="1:21" x14ac:dyDescent="0.25">
      <c r="A28" s="32" t="s">
        <v>25</v>
      </c>
      <c r="B28" s="33"/>
      <c r="C28" s="36"/>
      <c r="D28" s="37">
        <v>7998</v>
      </c>
      <c r="E28" s="4"/>
      <c r="F28" s="40"/>
      <c r="G28" s="40"/>
      <c r="H28" s="4"/>
      <c r="I28" s="4"/>
      <c r="J28" s="4"/>
      <c r="K28" s="4"/>
      <c r="L28" s="4"/>
      <c r="M28" s="4"/>
      <c r="O28" s="57" t="s">
        <v>14</v>
      </c>
      <c r="P28" s="57"/>
      <c r="Q28" s="10">
        <f>SUM(Q19:Q27)</f>
        <v>147</v>
      </c>
      <c r="R28" s="58">
        <f>SUM(R19:R27)</f>
        <v>11439.67</v>
      </c>
      <c r="S28" s="58">
        <f>SUM(S19:S27)</f>
        <v>36148.69</v>
      </c>
      <c r="T28" s="59">
        <f t="shared" ref="T28" si="5">SUM(S28/R28)</f>
        <v>3.1599416766392738</v>
      </c>
      <c r="U28" s="10"/>
    </row>
    <row r="29" spans="1:21" x14ac:dyDescent="0.25">
      <c r="A29" s="41" t="s">
        <v>26</v>
      </c>
      <c r="B29" s="14"/>
      <c r="C29" s="36"/>
      <c r="D29" s="37">
        <f>SUM(D27:D28)</f>
        <v>15748</v>
      </c>
      <c r="E29" s="4"/>
      <c r="F29" s="39"/>
      <c r="G29" s="39"/>
      <c r="H29" s="4"/>
      <c r="I29" s="4"/>
      <c r="J29" s="4"/>
      <c r="K29" s="4"/>
      <c r="L29" s="4"/>
      <c r="M29" s="4"/>
    </row>
    <row r="30" spans="1:21" x14ac:dyDescent="0.25">
      <c r="A30" s="42"/>
      <c r="B30" s="42"/>
      <c r="C30" s="36"/>
      <c r="D30" s="42"/>
      <c r="E30" s="42"/>
      <c r="F30" s="42"/>
      <c r="G30" s="42"/>
      <c r="H30" s="4"/>
      <c r="I30" s="42"/>
      <c r="J30" s="43"/>
      <c r="K30" s="43"/>
      <c r="L30" s="43"/>
      <c r="M30" s="43"/>
    </row>
    <row r="33" spans="11:11" x14ac:dyDescent="0.25">
      <c r="K33" s="44"/>
    </row>
  </sheetData>
  <mergeCells count="18">
    <mergeCell ref="A12:B12"/>
    <mergeCell ref="H12:I12"/>
    <mergeCell ref="O12:P12"/>
    <mergeCell ref="O7:P7"/>
    <mergeCell ref="O26:P26"/>
    <mergeCell ref="A4:B4"/>
    <mergeCell ref="Q3:U3"/>
    <mergeCell ref="O24:P24"/>
    <mergeCell ref="A3:B3"/>
    <mergeCell ref="C3:G3"/>
    <mergeCell ref="H3:I3"/>
    <mergeCell ref="J3:N3"/>
    <mergeCell ref="O3:P3"/>
    <mergeCell ref="O17:P17"/>
    <mergeCell ref="Q17:U17"/>
    <mergeCell ref="A10:B10"/>
    <mergeCell ref="H10:I10"/>
    <mergeCell ref="O10:P10"/>
  </mergeCells>
  <pageMargins left="0.7" right="0.7" top="0.75" bottom="0.75" header="0.3" footer="0.3"/>
  <pageSetup scale="61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26f0e1-2524-40cb-a0c0-ba87b57d05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8364B69732449AAB4509F5866FBBC" ma:contentTypeVersion="15" ma:contentTypeDescription="Create a new document." ma:contentTypeScope="" ma:versionID="d35d3968d17feac9d875e980d5e7ecdf">
  <xsd:schema xmlns:xsd="http://www.w3.org/2001/XMLSchema" xmlns:xs="http://www.w3.org/2001/XMLSchema" xmlns:p="http://schemas.microsoft.com/office/2006/metadata/properties" xmlns:ns3="7b26f0e1-2524-40cb-a0c0-ba87b57d05c6" xmlns:ns4="ae947549-d503-4da9-9f47-067542fdc188" targetNamespace="http://schemas.microsoft.com/office/2006/metadata/properties" ma:root="true" ma:fieldsID="bee4a587ba391407efb4e14f9bb7b49f" ns3:_="" ns4:_="">
    <xsd:import namespace="7b26f0e1-2524-40cb-a0c0-ba87b57d05c6"/>
    <xsd:import namespace="ae947549-d503-4da9-9f47-067542fdc18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6f0e1-2524-40cb-a0c0-ba87b57d05c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47549-d503-4da9-9f47-067542fdc18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93B03D-E06F-4138-A6E2-E4CC2DCE8C14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e947549-d503-4da9-9f47-067542fdc188"/>
    <ds:schemaRef ds:uri="7b26f0e1-2524-40cb-a0c0-ba87b57d05c6"/>
  </ds:schemaRefs>
</ds:datastoreItem>
</file>

<file path=customXml/itemProps2.xml><?xml version="1.0" encoding="utf-8"?>
<ds:datastoreItem xmlns:ds="http://schemas.openxmlformats.org/officeDocument/2006/customXml" ds:itemID="{A50786E4-77F7-4EEE-B66E-97FFA055E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B2995-D697-4826-AE88-238330FD3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6f0e1-2524-40cb-a0c0-ba87b57d05c6"/>
    <ds:schemaRef ds:uri="ae947549-d503-4da9-9f47-067542fdc1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Wingfield, Darius</cp:lastModifiedBy>
  <cp:lastPrinted>2026-01-20T21:21:31Z</cp:lastPrinted>
  <dcterms:created xsi:type="dcterms:W3CDTF">2020-12-21T18:55:45Z</dcterms:created>
  <dcterms:modified xsi:type="dcterms:W3CDTF">2026-01-23T16:14:13Z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0x010100FB68364B69732449AAB4509F5866FBBC</vt:lpwstr>
  </property>
</Properties>
</file>