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AMPUSLIFE\GreekLife\GreekLifeStaff\Grades\IFC\Grade Reports\"/>
    </mc:Choice>
  </mc:AlternateContent>
  <xr:revisionPtr revIDLastSave="0" documentId="8_{E099A9BB-D935-44AF-BCCA-D82C3B270742}" xr6:coauthVersionLast="47" xr6:coauthVersionMax="47" xr10:uidLastSave="{00000000-0000-0000-0000-000000000000}"/>
  <bookViews>
    <workbookView xWindow="-120" yWindow="-120" windowWidth="29040" windowHeight="15720" xr2:uid="{C7C311D6-60EA-46F8-8D6B-8CE9C0FBF4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I26" i="1"/>
  <c r="H26" i="1"/>
  <c r="G26" i="1"/>
  <c r="C35" i="1" s="1"/>
  <c r="D26" i="1"/>
  <c r="C26" i="1"/>
  <c r="B26" i="1"/>
  <c r="C34" i="1" s="1"/>
  <c r="N25" i="1"/>
  <c r="M25" i="1"/>
  <c r="L25" i="1"/>
  <c r="N24" i="1"/>
  <c r="M24" i="1"/>
  <c r="L24" i="1"/>
  <c r="N23" i="1"/>
  <c r="M23" i="1"/>
  <c r="L23" i="1"/>
  <c r="N22" i="1"/>
  <c r="O22" i="1" s="1"/>
  <c r="M22" i="1"/>
  <c r="L22" i="1"/>
  <c r="N21" i="1"/>
  <c r="M21" i="1"/>
  <c r="L21" i="1"/>
  <c r="E21" i="1"/>
  <c r="F10" i="1" s="1"/>
  <c r="N20" i="1"/>
  <c r="M20" i="1"/>
  <c r="L20" i="1"/>
  <c r="N19" i="1"/>
  <c r="O19" i="1" s="1"/>
  <c r="M19" i="1"/>
  <c r="L19" i="1"/>
  <c r="N18" i="1"/>
  <c r="M18" i="1"/>
  <c r="L18" i="1"/>
  <c r="N17" i="1"/>
  <c r="O17" i="1" s="1"/>
  <c r="M17" i="1"/>
  <c r="L17" i="1"/>
  <c r="J17" i="1"/>
  <c r="E17" i="1"/>
  <c r="N16" i="1"/>
  <c r="M16" i="1"/>
  <c r="L16" i="1"/>
  <c r="N15" i="1"/>
  <c r="M15" i="1"/>
  <c r="L15" i="1"/>
  <c r="N14" i="1"/>
  <c r="M14" i="1"/>
  <c r="L14" i="1"/>
  <c r="N13" i="1"/>
  <c r="M13" i="1"/>
  <c r="L13" i="1"/>
  <c r="K13" i="1"/>
  <c r="N12" i="1"/>
  <c r="O12" i="1" s="1"/>
  <c r="M12" i="1"/>
  <c r="L12" i="1"/>
  <c r="N11" i="1"/>
  <c r="M11" i="1"/>
  <c r="L11" i="1"/>
  <c r="N10" i="1"/>
  <c r="M10" i="1"/>
  <c r="L10" i="1"/>
  <c r="N9" i="1"/>
  <c r="M9" i="1"/>
  <c r="L9" i="1"/>
  <c r="N8" i="1"/>
  <c r="M8" i="1"/>
  <c r="L8" i="1"/>
  <c r="N7" i="1"/>
  <c r="M7" i="1"/>
  <c r="L7" i="1"/>
  <c r="N6" i="1"/>
  <c r="M6" i="1"/>
  <c r="L6" i="1"/>
  <c r="O23" i="1" l="1"/>
  <c r="O16" i="1"/>
  <c r="O25" i="1"/>
  <c r="O7" i="1"/>
  <c r="O20" i="1"/>
  <c r="O24" i="1"/>
  <c r="O13" i="1"/>
  <c r="J26" i="1"/>
  <c r="O9" i="1"/>
  <c r="M26" i="1"/>
  <c r="O14" i="1"/>
  <c r="F7" i="1"/>
  <c r="F15" i="1"/>
  <c r="F18" i="1"/>
  <c r="K18" i="1"/>
  <c r="K21" i="1"/>
  <c r="F24" i="1"/>
  <c r="O10" i="1"/>
  <c r="F17" i="1"/>
  <c r="K22" i="1"/>
  <c r="O6" i="1"/>
  <c r="O11" i="1"/>
  <c r="O8" i="1"/>
  <c r="F12" i="1"/>
  <c r="C36" i="1"/>
  <c r="K12" i="1"/>
  <c r="F21" i="1"/>
  <c r="E26" i="1"/>
  <c r="L26" i="1"/>
  <c r="F11" i="1"/>
  <c r="F14" i="1"/>
  <c r="F23" i="1"/>
  <c r="K9" i="1"/>
  <c r="K14" i="1"/>
  <c r="O15" i="1"/>
  <c r="O18" i="1"/>
  <c r="O21" i="1"/>
  <c r="F13" i="1"/>
  <c r="F19" i="1"/>
  <c r="F22" i="1"/>
  <c r="F16" i="1"/>
  <c r="F25" i="1"/>
  <c r="N26" i="1"/>
  <c r="F9" i="1"/>
  <c r="F8" i="1"/>
  <c r="F6" i="1"/>
  <c r="O26" i="1" l="1"/>
  <c r="C28" i="1" s="1"/>
  <c r="P22" i="1"/>
  <c r="P18" i="1"/>
  <c r="P14" i="1"/>
  <c r="P17" i="1"/>
  <c r="P21" i="1"/>
  <c r="P11" i="1"/>
  <c r="P19" i="1"/>
  <c r="P24" i="1"/>
  <c r="P16" i="1"/>
  <c r="P12" i="1"/>
  <c r="P20" i="1"/>
  <c r="P9" i="1"/>
  <c r="P15" i="1"/>
  <c r="P13" i="1"/>
  <c r="P10" i="1"/>
  <c r="P7" i="1"/>
  <c r="P8" i="1"/>
  <c r="P23" i="1"/>
  <c r="P25" i="1"/>
  <c r="P6" i="1"/>
</calcChain>
</file>

<file path=xl/sharedStrings.xml><?xml version="1.0" encoding="utf-8"?>
<sst xmlns="http://schemas.openxmlformats.org/spreadsheetml/2006/main" count="60" uniqueCount="45">
  <si>
    <t>Chapter</t>
  </si>
  <si>
    <t>Members</t>
  </si>
  <si>
    <t>New Members/Pledges</t>
  </si>
  <si>
    <t>Chapter Total</t>
  </si>
  <si>
    <t># of</t>
  </si>
  <si>
    <t>Total</t>
  </si>
  <si>
    <t>MEM</t>
  </si>
  <si>
    <t>Hours</t>
  </si>
  <si>
    <t>Points</t>
  </si>
  <si>
    <t>GPA</t>
  </si>
  <si>
    <t>Rank</t>
  </si>
  <si>
    <t>NM</t>
  </si>
  <si>
    <t>Men</t>
  </si>
  <si>
    <t>Alpha Gamma Rho</t>
  </si>
  <si>
    <t>Alpha Sigma Phi</t>
  </si>
  <si>
    <t>Alpha Tau Omega</t>
  </si>
  <si>
    <t>Beta Theta Pi</t>
  </si>
  <si>
    <t>Beta Upsilon Chi</t>
  </si>
  <si>
    <t>Delta Tau Delta</t>
  </si>
  <si>
    <t>FarmHouse</t>
  </si>
  <si>
    <t>Kappa Alpha Order</t>
  </si>
  <si>
    <t>Lambda Chi Alpha</t>
  </si>
  <si>
    <t>Phi Delta Theta</t>
  </si>
  <si>
    <t>Phi Gamma Delta</t>
  </si>
  <si>
    <t>Phi Kappa Sigma</t>
  </si>
  <si>
    <t>Phi Kappa Tau</t>
  </si>
  <si>
    <t>Pi Kappa Alpha</t>
  </si>
  <si>
    <t>Pi Kappa Phi</t>
  </si>
  <si>
    <t>Sigma Alpha Epsilon</t>
  </si>
  <si>
    <t>Sigma Chi</t>
  </si>
  <si>
    <t>Sigma Nu</t>
  </si>
  <si>
    <t>Sigma Phi Epsilon</t>
  </si>
  <si>
    <t>Theta Chi</t>
  </si>
  <si>
    <t>TOTALS</t>
  </si>
  <si>
    <t>IFC GPA</t>
  </si>
  <si>
    <t>All Greek GPA</t>
  </si>
  <si>
    <t>All Men's Average</t>
  </si>
  <si>
    <t>Non Greek Undergraduate Men</t>
  </si>
  <si>
    <t>All Non Greek Average</t>
  </si>
  <si>
    <t># of Members</t>
  </si>
  <si>
    <t># of New Members/Pledges</t>
  </si>
  <si>
    <t># of IFC Men</t>
  </si>
  <si>
    <t># of Male Non Greek Undergrads</t>
  </si>
  <si>
    <t># of All Male Undergrads</t>
  </si>
  <si>
    <t>IFC Spring 2025 Grade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</si>
</sst>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/d/yyyy;@"/>
    <numFmt numFmtId="167" formatCode="[$-409]mmmm\ d\,\ yyyy;@"/>
  </numFmts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10"/>
      <color rgb="FFFF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164" fontId="0" fillId="0" borderId="0" xfId="0" applyNumberFormat="1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8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165" fontId="0" fillId="0" borderId="8" xfId="0" applyNumberFormat="1" applyBorder="1"/>
    <xf numFmtId="0" fontId="6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165" fontId="0" fillId="0" borderId="3" xfId="0" applyNumberFormat="1" applyBorder="1"/>
    <xf numFmtId="0" fontId="0" fillId="0" borderId="7" xfId="0" applyBorder="1"/>
    <xf numFmtId="0" fontId="4" fillId="0" borderId="6" xfId="0" applyFont="1" applyBorder="1" applyAlignment="1">
      <alignment horizontal="left" indent="8"/>
    </xf>
    <xf numFmtId="1" fontId="5" fillId="0" borderId="6" xfId="0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65" fontId="0" fillId="0" borderId="6" xfId="0" applyNumberFormat="1" applyBorder="1"/>
    <xf numFmtId="0" fontId="6" fillId="0" borderId="7" xfId="0" applyFont="1" applyBorder="1"/>
    <xf numFmtId="1" fontId="5" fillId="0" borderId="1" xfId="0" applyNumberFormat="1" applyFont="1" applyBorder="1" applyAlignment="1">
      <alignment horizontal="center"/>
    </xf>
    <xf numFmtId="0" fontId="1" fillId="0" borderId="7" xfId="0" applyFont="1" applyBorder="1"/>
    <xf numFmtId="0" fontId="4" fillId="0" borderId="0" xfId="0" applyFont="1"/>
    <xf numFmtId="165" fontId="4" fillId="0" borderId="0" xfId="0" applyNumberFormat="1" applyFont="1"/>
    <xf numFmtId="164" fontId="5" fillId="0" borderId="0" xfId="0" applyNumberFormat="1" applyFont="1"/>
    <xf numFmtId="0" fontId="7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" fontId="4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4" fontId="0" fillId="0" borderId="0" xfId="0" applyNumberFormat="1"/>
    <xf numFmtId="14" fontId="1" fillId="0" borderId="0" xfId="0" applyNumberFormat="1" applyFont="1"/>
    <xf numFmtId="167" fontId="0" fillId="0" borderId="0" xfId="0" applyNumberFormat="1"/>
    <xf numFmtId="49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852F3-4012-47EA-9629-D9B84D416730}">
  <dimension ref="A1:P41"/>
  <sheetViews>
    <sheetView tabSelected="1" workbookViewId="0">
      <selection activeCell="F24" sqref="F24"/>
    </sheetView>
  </sheetViews>
  <sheetFormatPr defaultRowHeight="15" x14ac:dyDescent="0.25"/>
  <cols>
    <col min="1" max="1" width="25.7109375" customWidth="1"/>
    <col min="2" max="2" width="6.7109375" customWidth="1"/>
    <col min="3" max="3" width="7.42578125" customWidth="1"/>
    <col min="4" max="4" width="6.7109375" customWidth="1"/>
    <col min="5" max="5" width="7" style="2" customWidth="1"/>
    <col min="6" max="6" width="5.7109375" style="3" customWidth="1"/>
    <col min="7" max="9" width="6.7109375" customWidth="1"/>
    <col min="10" max="10" width="6.7109375" style="2" customWidth="1"/>
    <col min="11" max="11" width="5.7109375" customWidth="1"/>
    <col min="12" max="12" width="6.7109375" customWidth="1"/>
    <col min="13" max="13" width="7.5703125" bestFit="1" customWidth="1"/>
    <col min="14" max="14" width="6.7109375" customWidth="1"/>
    <col min="15" max="15" width="6.5703125" style="2" bestFit="1" customWidth="1"/>
    <col min="16" max="16" width="5.7109375" style="3" customWidth="1"/>
  </cols>
  <sheetData>
    <row r="1" spans="1:16" ht="20.25" x14ac:dyDescent="0.3">
      <c r="A1" s="1" t="s">
        <v>44</v>
      </c>
    </row>
    <row r="2" spans="1:16" ht="20.25" x14ac:dyDescent="0.3">
      <c r="A2" s="1"/>
      <c r="B2" s="4"/>
      <c r="C2" s="4"/>
      <c r="D2" s="4"/>
      <c r="E2" s="5"/>
      <c r="F2" s="6"/>
      <c r="G2" s="4"/>
      <c r="H2" s="4"/>
      <c r="I2" s="4"/>
      <c r="J2" s="5"/>
      <c r="K2" s="4"/>
      <c r="L2" s="4"/>
      <c r="M2" s="4"/>
      <c r="N2" s="4"/>
      <c r="O2" s="5"/>
      <c r="P2" s="6"/>
    </row>
    <row r="3" spans="1:16" ht="15.75" x14ac:dyDescent="0.25">
      <c r="A3" s="7" t="s">
        <v>0</v>
      </c>
      <c r="B3" s="8" t="s">
        <v>1</v>
      </c>
      <c r="C3" s="9"/>
      <c r="D3" s="9"/>
      <c r="E3" s="9"/>
      <c r="F3" s="10"/>
      <c r="G3" s="8" t="s">
        <v>2</v>
      </c>
      <c r="H3" s="9"/>
      <c r="I3" s="9"/>
      <c r="J3" s="9"/>
      <c r="K3" s="10"/>
      <c r="L3" s="8" t="s">
        <v>3</v>
      </c>
      <c r="M3" s="9"/>
      <c r="N3" s="9"/>
      <c r="O3" s="9"/>
      <c r="P3" s="10"/>
    </row>
    <row r="4" spans="1:16" x14ac:dyDescent="0.25">
      <c r="A4" s="11"/>
      <c r="B4" s="12" t="s">
        <v>4</v>
      </c>
      <c r="C4" s="12" t="s">
        <v>4</v>
      </c>
      <c r="D4" s="12" t="s">
        <v>5</v>
      </c>
      <c r="E4" s="13"/>
      <c r="F4" s="14"/>
      <c r="G4" s="15" t="s">
        <v>4</v>
      </c>
      <c r="H4" s="12" t="s">
        <v>4</v>
      </c>
      <c r="I4" s="12" t="s">
        <v>5</v>
      </c>
      <c r="J4" s="13"/>
      <c r="K4" s="16"/>
      <c r="L4" s="17" t="s">
        <v>4</v>
      </c>
      <c r="M4" s="17" t="s">
        <v>4</v>
      </c>
      <c r="N4" s="17" t="s">
        <v>5</v>
      </c>
      <c r="O4" s="13"/>
      <c r="P4" s="14"/>
    </row>
    <row r="5" spans="1:16" x14ac:dyDescent="0.25">
      <c r="A5" s="18"/>
      <c r="B5" s="19" t="s">
        <v>6</v>
      </c>
      <c r="C5" s="18" t="s">
        <v>7</v>
      </c>
      <c r="D5" s="18" t="s">
        <v>8</v>
      </c>
      <c r="E5" s="20" t="s">
        <v>9</v>
      </c>
      <c r="F5" s="21" t="s">
        <v>10</v>
      </c>
      <c r="G5" s="22" t="s">
        <v>11</v>
      </c>
      <c r="H5" s="18" t="s">
        <v>7</v>
      </c>
      <c r="I5" s="18" t="s">
        <v>8</v>
      </c>
      <c r="J5" s="20" t="s">
        <v>9</v>
      </c>
      <c r="K5" s="21" t="s">
        <v>10</v>
      </c>
      <c r="L5" s="23" t="s">
        <v>12</v>
      </c>
      <c r="M5" s="23" t="s">
        <v>7</v>
      </c>
      <c r="N5" s="23" t="s">
        <v>8</v>
      </c>
      <c r="O5" s="20" t="s">
        <v>9</v>
      </c>
      <c r="P5" s="21" t="s">
        <v>10</v>
      </c>
    </row>
    <row r="6" spans="1:16" x14ac:dyDescent="0.25">
      <c r="A6" s="24" t="s">
        <v>13</v>
      </c>
      <c r="B6" s="25">
        <v>99</v>
      </c>
      <c r="C6" s="26">
        <v>1341</v>
      </c>
      <c r="D6" s="26">
        <v>4514</v>
      </c>
      <c r="E6" s="27">
        <v>3.3661446681580909</v>
      </c>
      <c r="F6" s="28">
        <f>RANK(E6,$E$6:$E$25)</f>
        <v>7</v>
      </c>
      <c r="G6" s="25">
        <v>0</v>
      </c>
      <c r="H6" s="26"/>
      <c r="I6" s="26"/>
      <c r="J6" s="27"/>
      <c r="K6" s="25"/>
      <c r="L6" s="25">
        <f t="shared" ref="L6:N25" si="0">SUM(B6,G6)</f>
        <v>99</v>
      </c>
      <c r="M6" s="26">
        <f t="shared" si="0"/>
        <v>1341</v>
      </c>
      <c r="N6" s="26">
        <f t="shared" si="0"/>
        <v>4514</v>
      </c>
      <c r="O6" s="27">
        <f t="shared" ref="O6:O25" si="1">TRANSPOSE(N6/M6)</f>
        <v>3.3661446681580909</v>
      </c>
      <c r="P6" s="29">
        <f>RANK(O6,$O$6:$O$25)</f>
        <v>6</v>
      </c>
    </row>
    <row r="7" spans="1:16" x14ac:dyDescent="0.25">
      <c r="A7" s="24" t="s">
        <v>14</v>
      </c>
      <c r="B7" s="25">
        <v>9</v>
      </c>
      <c r="C7" s="26">
        <v>120</v>
      </c>
      <c r="D7" s="26">
        <v>352</v>
      </c>
      <c r="E7" s="27">
        <v>2.9333333333333331</v>
      </c>
      <c r="F7" s="28">
        <f>RANK(E7,$E$6:$E$25)</f>
        <v>17</v>
      </c>
      <c r="G7" s="25">
        <v>3</v>
      </c>
      <c r="H7" s="26">
        <v>42</v>
      </c>
      <c r="I7" s="26">
        <v>107</v>
      </c>
      <c r="J7" s="27">
        <v>2.547619047619047</v>
      </c>
      <c r="K7" s="25">
        <v>14</v>
      </c>
      <c r="L7" s="25">
        <f t="shared" si="0"/>
        <v>12</v>
      </c>
      <c r="M7" s="26">
        <f t="shared" si="0"/>
        <v>162</v>
      </c>
      <c r="N7" s="26">
        <f t="shared" si="0"/>
        <v>459</v>
      </c>
      <c r="O7" s="27">
        <f t="shared" si="1"/>
        <v>2.8333333333333335</v>
      </c>
      <c r="P7" s="29">
        <f>RANK(O7,$O$6:$O$25)</f>
        <v>18</v>
      </c>
    </row>
    <row r="8" spans="1:16" x14ac:dyDescent="0.25">
      <c r="A8" s="26" t="s">
        <v>15</v>
      </c>
      <c r="B8" s="25">
        <v>52</v>
      </c>
      <c r="C8" s="26">
        <v>706</v>
      </c>
      <c r="D8" s="26">
        <v>2135</v>
      </c>
      <c r="E8" s="27">
        <v>3.024079320113314</v>
      </c>
      <c r="F8" s="28">
        <f>RANK(E8,$E$6:$E$25)</f>
        <v>16</v>
      </c>
      <c r="G8" s="25">
        <v>11</v>
      </c>
      <c r="H8" s="26">
        <v>146</v>
      </c>
      <c r="I8" s="26">
        <v>454</v>
      </c>
      <c r="J8" s="27">
        <v>3.10958904109589</v>
      </c>
      <c r="K8" s="25">
        <v>7</v>
      </c>
      <c r="L8" s="25">
        <f t="shared" si="0"/>
        <v>63</v>
      </c>
      <c r="M8" s="26">
        <f t="shared" si="0"/>
        <v>852</v>
      </c>
      <c r="N8" s="26">
        <f t="shared" si="0"/>
        <v>2589</v>
      </c>
      <c r="O8" s="27">
        <f t="shared" si="1"/>
        <v>3.038732394366197</v>
      </c>
      <c r="P8" s="29">
        <f>RANK(O8,$O$6:$O$25)</f>
        <v>15</v>
      </c>
    </row>
    <row r="9" spans="1:16" x14ac:dyDescent="0.25">
      <c r="A9" s="26" t="s">
        <v>16</v>
      </c>
      <c r="B9" s="25">
        <v>165</v>
      </c>
      <c r="C9" s="26">
        <v>2374</v>
      </c>
      <c r="D9" s="26">
        <v>8553</v>
      </c>
      <c r="E9" s="27">
        <v>3.602780117944397</v>
      </c>
      <c r="F9" s="28">
        <f>RANK(E9,$E$6:$E$25)</f>
        <v>2</v>
      </c>
      <c r="G9" s="25">
        <v>8</v>
      </c>
      <c r="H9" s="26">
        <v>116</v>
      </c>
      <c r="I9" s="26">
        <v>419</v>
      </c>
      <c r="J9" s="27">
        <v>3.612068965517242</v>
      </c>
      <c r="K9" s="25">
        <f>RANK(J9,$J$6:$J$25)</f>
        <v>3</v>
      </c>
      <c r="L9" s="25">
        <f t="shared" si="0"/>
        <v>173</v>
      </c>
      <c r="M9" s="26">
        <f t="shared" si="0"/>
        <v>2490</v>
      </c>
      <c r="N9" s="26">
        <f t="shared" si="0"/>
        <v>8972</v>
      </c>
      <c r="O9" s="27">
        <f t="shared" si="1"/>
        <v>3.6032128514056225</v>
      </c>
      <c r="P9" s="29">
        <f>RANK(O9,$O$6:$O$25)</f>
        <v>2</v>
      </c>
    </row>
    <row r="10" spans="1:16" x14ac:dyDescent="0.25">
      <c r="A10" s="26" t="s">
        <v>17</v>
      </c>
      <c r="B10" s="17">
        <v>47</v>
      </c>
      <c r="C10" s="30">
        <v>707</v>
      </c>
      <c r="D10" s="30">
        <v>2400</v>
      </c>
      <c r="E10" s="27">
        <v>3.394625176803395</v>
      </c>
      <c r="F10" s="28">
        <f>RANK(E10,$E$6:$E$25)</f>
        <v>5</v>
      </c>
      <c r="G10" s="31">
        <v>5</v>
      </c>
      <c r="H10" s="30">
        <v>73</v>
      </c>
      <c r="I10" s="30">
        <v>204</v>
      </c>
      <c r="J10" s="27">
        <v>2.794520547945206</v>
      </c>
      <c r="K10" s="25">
        <v>11</v>
      </c>
      <c r="L10" s="25">
        <f t="shared" si="0"/>
        <v>52</v>
      </c>
      <c r="M10" s="26">
        <f t="shared" si="0"/>
        <v>780</v>
      </c>
      <c r="N10" s="26">
        <f t="shared" si="0"/>
        <v>2604</v>
      </c>
      <c r="O10" s="27">
        <f t="shared" si="1"/>
        <v>3.3384615384615386</v>
      </c>
      <c r="P10" s="29">
        <f>RANK(O10,$O$6:$O$25)</f>
        <v>7</v>
      </c>
    </row>
    <row r="11" spans="1:16" x14ac:dyDescent="0.25">
      <c r="A11" s="26" t="s">
        <v>18</v>
      </c>
      <c r="B11" s="17">
        <v>94</v>
      </c>
      <c r="C11" s="30">
        <v>1241</v>
      </c>
      <c r="D11" s="30">
        <v>4049</v>
      </c>
      <c r="E11" s="32">
        <v>3.262691377921032</v>
      </c>
      <c r="F11" s="28">
        <f>RANK(E11,$E$6:$E$25)</f>
        <v>11</v>
      </c>
      <c r="G11" s="31">
        <v>7</v>
      </c>
      <c r="H11" s="30">
        <v>95</v>
      </c>
      <c r="I11" s="30">
        <v>253</v>
      </c>
      <c r="J11" s="32">
        <v>2.6631578947368419</v>
      </c>
      <c r="K11" s="25">
        <v>13</v>
      </c>
      <c r="L11" s="17">
        <f t="shared" si="0"/>
        <v>101</v>
      </c>
      <c r="M11" s="30">
        <f t="shared" si="0"/>
        <v>1336</v>
      </c>
      <c r="N11" s="30">
        <f t="shared" si="0"/>
        <v>4302</v>
      </c>
      <c r="O11" s="32">
        <f t="shared" si="1"/>
        <v>3.2200598802395208</v>
      </c>
      <c r="P11" s="29">
        <f>RANK(O11,$O$6:$O$25)</f>
        <v>11</v>
      </c>
    </row>
    <row r="12" spans="1:16" x14ac:dyDescent="0.25">
      <c r="A12" s="26" t="s">
        <v>19</v>
      </c>
      <c r="B12" s="17">
        <v>98</v>
      </c>
      <c r="C12" s="30">
        <v>2812</v>
      </c>
      <c r="D12" s="30">
        <v>10560</v>
      </c>
      <c r="E12" s="32">
        <v>3.7553342816500712</v>
      </c>
      <c r="F12" s="28">
        <f>RANK(E12,$E$6:$E$25)</f>
        <v>1</v>
      </c>
      <c r="G12" s="31">
        <v>3</v>
      </c>
      <c r="H12" s="30">
        <v>78</v>
      </c>
      <c r="I12" s="30">
        <v>280</v>
      </c>
      <c r="J12" s="32">
        <v>3.5897435897435899</v>
      </c>
      <c r="K12" s="25">
        <f>RANK(J12,$J$6:$J$25)</f>
        <v>4</v>
      </c>
      <c r="L12" s="17">
        <f t="shared" si="0"/>
        <v>101</v>
      </c>
      <c r="M12" s="30">
        <f t="shared" si="0"/>
        <v>2890</v>
      </c>
      <c r="N12" s="30">
        <f t="shared" si="0"/>
        <v>10840</v>
      </c>
      <c r="O12" s="32">
        <f t="shared" si="1"/>
        <v>3.7508650519031144</v>
      </c>
      <c r="P12" s="29">
        <f>RANK(O12,$O$6:$O$25)</f>
        <v>1</v>
      </c>
    </row>
    <row r="13" spans="1:16" x14ac:dyDescent="0.25">
      <c r="A13" s="26" t="s">
        <v>20</v>
      </c>
      <c r="B13" s="17">
        <v>20</v>
      </c>
      <c r="C13" s="30">
        <v>277</v>
      </c>
      <c r="D13" s="30">
        <v>920</v>
      </c>
      <c r="E13" s="32">
        <v>3.3212996389891698</v>
      </c>
      <c r="F13" s="28">
        <f>RANK(E13,$E$6:$E$25)</f>
        <v>8</v>
      </c>
      <c r="G13" s="31">
        <v>13</v>
      </c>
      <c r="H13" s="30">
        <v>169</v>
      </c>
      <c r="I13" s="30">
        <v>554</v>
      </c>
      <c r="J13" s="32">
        <v>3.27810650887574</v>
      </c>
      <c r="K13" s="25">
        <f>RANK(J13,$J$6:$J$25)</f>
        <v>6</v>
      </c>
      <c r="L13" s="17">
        <f t="shared" si="0"/>
        <v>33</v>
      </c>
      <c r="M13" s="30">
        <f>SUM(C13,H13)</f>
        <v>446</v>
      </c>
      <c r="N13" s="30">
        <f>SUM(D13,I13)</f>
        <v>1474</v>
      </c>
      <c r="O13" s="32">
        <f t="shared" si="1"/>
        <v>3.304932735426009</v>
      </c>
      <c r="P13" s="29">
        <f>RANK(O13,$O$6:$O$25)</f>
        <v>9</v>
      </c>
    </row>
    <row r="14" spans="1:16" x14ac:dyDescent="0.25">
      <c r="A14" s="26" t="s">
        <v>21</v>
      </c>
      <c r="B14" s="17">
        <v>84</v>
      </c>
      <c r="C14" s="30">
        <v>1171</v>
      </c>
      <c r="D14" s="30">
        <v>3881</v>
      </c>
      <c r="E14" s="32">
        <v>3.314261315115286</v>
      </c>
      <c r="F14" s="28">
        <f>RANK(E14,$E$6:$E$25)</f>
        <v>9</v>
      </c>
      <c r="G14" s="31">
        <v>8</v>
      </c>
      <c r="H14" s="30">
        <v>110</v>
      </c>
      <c r="I14" s="30">
        <v>376</v>
      </c>
      <c r="J14" s="32">
        <v>3.418181818181818</v>
      </c>
      <c r="K14" s="25">
        <f>RANK(J14,$J$6:$J$25)</f>
        <v>5</v>
      </c>
      <c r="L14" s="17">
        <f t="shared" si="0"/>
        <v>92</v>
      </c>
      <c r="M14" s="30">
        <f t="shared" si="0"/>
        <v>1281</v>
      </c>
      <c r="N14" s="30">
        <f t="shared" si="0"/>
        <v>4257</v>
      </c>
      <c r="O14" s="32">
        <f t="shared" si="1"/>
        <v>3.3231850117096018</v>
      </c>
      <c r="P14" s="29">
        <f>RANK(O14,$O$6:$O$25)</f>
        <v>8</v>
      </c>
    </row>
    <row r="15" spans="1:16" x14ac:dyDescent="0.25">
      <c r="A15" s="26" t="s">
        <v>22</v>
      </c>
      <c r="B15" s="17">
        <v>137</v>
      </c>
      <c r="C15" s="30">
        <v>1909</v>
      </c>
      <c r="D15" s="30">
        <v>5942</v>
      </c>
      <c r="E15" s="32">
        <v>3.1126244106862231</v>
      </c>
      <c r="F15" s="28">
        <f>RANK(E15,$E$6:$E$25)</f>
        <v>13</v>
      </c>
      <c r="G15" s="31">
        <v>6</v>
      </c>
      <c r="H15" s="30">
        <v>90</v>
      </c>
      <c r="I15" s="30">
        <v>265</v>
      </c>
      <c r="J15" s="32">
        <v>2.9444444444444451</v>
      </c>
      <c r="K15" s="25">
        <v>9</v>
      </c>
      <c r="L15" s="17">
        <f t="shared" si="0"/>
        <v>143</v>
      </c>
      <c r="M15" s="30">
        <f t="shared" si="0"/>
        <v>1999</v>
      </c>
      <c r="N15" s="30">
        <f t="shared" si="0"/>
        <v>6207</v>
      </c>
      <c r="O15" s="32">
        <f t="shared" si="1"/>
        <v>3.1050525262631314</v>
      </c>
      <c r="P15" s="29">
        <f>RANK(O15,$O$6:$O$25)</f>
        <v>14</v>
      </c>
    </row>
    <row r="16" spans="1:16" x14ac:dyDescent="0.25">
      <c r="A16" s="26" t="s">
        <v>23</v>
      </c>
      <c r="B16" s="17">
        <v>152</v>
      </c>
      <c r="C16" s="30">
        <v>1462</v>
      </c>
      <c r="D16" s="30">
        <v>5055</v>
      </c>
      <c r="E16" s="32">
        <v>3.3913043478260869</v>
      </c>
      <c r="F16" s="28">
        <f>RANK(E16,$E$6:$E$25)</f>
        <v>6</v>
      </c>
      <c r="G16" s="31">
        <v>0</v>
      </c>
      <c r="H16" s="30"/>
      <c r="I16" s="30"/>
      <c r="J16" s="32"/>
      <c r="K16" s="25"/>
      <c r="L16" s="17">
        <f t="shared" si="0"/>
        <v>152</v>
      </c>
      <c r="M16" s="30">
        <f t="shared" si="0"/>
        <v>1462</v>
      </c>
      <c r="N16" s="30">
        <f t="shared" si="0"/>
        <v>5055</v>
      </c>
      <c r="O16" s="32">
        <f t="shared" si="1"/>
        <v>3.4575923392612857</v>
      </c>
      <c r="P16" s="29">
        <f>RANK(O16,$O$6:$O$25)</f>
        <v>5</v>
      </c>
    </row>
    <row r="17" spans="1:16" x14ac:dyDescent="0.25">
      <c r="A17" s="26" t="s">
        <v>24</v>
      </c>
      <c r="B17" s="17">
        <v>10</v>
      </c>
      <c r="C17" s="30">
        <v>146</v>
      </c>
      <c r="D17" s="30">
        <v>419</v>
      </c>
      <c r="E17" s="32">
        <f>D17/C17</f>
        <v>2.8698630136986303</v>
      </c>
      <c r="F17" s="28">
        <f>RANK(E17,$E$6:$E$25)</f>
        <v>18</v>
      </c>
      <c r="G17" s="31">
        <v>1</v>
      </c>
      <c r="H17" s="30">
        <v>16</v>
      </c>
      <c r="I17" s="30">
        <v>12</v>
      </c>
      <c r="J17" s="32">
        <f t="shared" ref="J17" si="2">I17/H17</f>
        <v>0.75</v>
      </c>
      <c r="K17" s="25">
        <v>16</v>
      </c>
      <c r="L17" s="17">
        <f t="shared" si="0"/>
        <v>11</v>
      </c>
      <c r="M17" s="30">
        <f t="shared" si="0"/>
        <v>162</v>
      </c>
      <c r="N17" s="30">
        <f t="shared" si="0"/>
        <v>431</v>
      </c>
      <c r="O17" s="32">
        <f t="shared" si="1"/>
        <v>2.6604938271604937</v>
      </c>
      <c r="P17" s="29">
        <f>RANK(O17,$O$6:$O$25)</f>
        <v>19</v>
      </c>
    </row>
    <row r="18" spans="1:16" x14ac:dyDescent="0.25">
      <c r="A18" s="26" t="s">
        <v>25</v>
      </c>
      <c r="B18" s="17">
        <v>26</v>
      </c>
      <c r="C18" s="30">
        <v>366</v>
      </c>
      <c r="D18" s="30">
        <v>1110</v>
      </c>
      <c r="E18" s="32">
        <v>3.0327868852459021</v>
      </c>
      <c r="F18" s="28">
        <f>RANK(E18,$E$6:$E$25)</f>
        <v>15</v>
      </c>
      <c r="G18" s="31">
        <v>2</v>
      </c>
      <c r="H18" s="30">
        <v>30</v>
      </c>
      <c r="I18" s="30">
        <v>90</v>
      </c>
      <c r="J18" s="32">
        <v>3</v>
      </c>
      <c r="K18" s="25">
        <f>RANK(J18,$J$6:$J$25)</f>
        <v>8</v>
      </c>
      <c r="L18" s="17">
        <f t="shared" si="0"/>
        <v>28</v>
      </c>
      <c r="M18" s="30">
        <f t="shared" si="0"/>
        <v>396</v>
      </c>
      <c r="N18" s="30">
        <f t="shared" si="0"/>
        <v>1200</v>
      </c>
      <c r="O18" s="32">
        <f t="shared" si="1"/>
        <v>3.0303030303030303</v>
      </c>
      <c r="P18" s="29">
        <f>RANK(O18,$O$6:$O$25)</f>
        <v>16</v>
      </c>
    </row>
    <row r="19" spans="1:16" x14ac:dyDescent="0.25">
      <c r="A19" s="26" t="s">
        <v>26</v>
      </c>
      <c r="B19" s="17">
        <v>123</v>
      </c>
      <c r="C19" s="30">
        <v>1686</v>
      </c>
      <c r="D19" s="30">
        <v>5308</v>
      </c>
      <c r="E19" s="32">
        <v>3.148279952550415</v>
      </c>
      <c r="F19" s="28">
        <f>RANK(E19,$E$6:$E$25)</f>
        <v>12</v>
      </c>
      <c r="G19" s="31">
        <v>37</v>
      </c>
      <c r="H19" s="30">
        <v>160</v>
      </c>
      <c r="I19" s="30">
        <v>438</v>
      </c>
      <c r="J19" s="32">
        <v>2.7374999999999998</v>
      </c>
      <c r="K19" s="25">
        <v>12</v>
      </c>
      <c r="L19" s="17">
        <f t="shared" si="0"/>
        <v>160</v>
      </c>
      <c r="M19" s="30">
        <f t="shared" si="0"/>
        <v>1846</v>
      </c>
      <c r="N19" s="30">
        <f t="shared" si="0"/>
        <v>5746</v>
      </c>
      <c r="O19" s="32">
        <f>TRANSPOSE(N19/M19)</f>
        <v>3.112676056338028</v>
      </c>
      <c r="P19" s="29">
        <f>RANK(O19,$O$6:$O$25)</f>
        <v>12</v>
      </c>
    </row>
    <row r="20" spans="1:16" x14ac:dyDescent="0.25">
      <c r="A20" s="26" t="s">
        <v>27</v>
      </c>
      <c r="B20" s="17"/>
      <c r="C20" s="30"/>
      <c r="D20" s="30"/>
      <c r="E20" s="32"/>
      <c r="F20" s="28"/>
      <c r="G20" s="31">
        <v>56</v>
      </c>
      <c r="H20" s="30">
        <v>770</v>
      </c>
      <c r="I20" s="30">
        <v>2282</v>
      </c>
      <c r="J20" s="32">
        <v>2.9636363636363638</v>
      </c>
      <c r="K20" s="25">
        <v>10</v>
      </c>
      <c r="L20" s="17">
        <f t="shared" si="0"/>
        <v>56</v>
      </c>
      <c r="M20" s="30">
        <f>H20+C20</f>
        <v>770</v>
      </c>
      <c r="N20" s="30">
        <f>I20+D20</f>
        <v>2282</v>
      </c>
      <c r="O20" s="32">
        <f>TRANSPOSE(N20/M20)</f>
        <v>2.9636363636363638</v>
      </c>
      <c r="P20" s="29">
        <f>RANK(O20,$O$6:$O$25)</f>
        <v>17</v>
      </c>
    </row>
    <row r="21" spans="1:16" x14ac:dyDescent="0.25">
      <c r="A21" s="26" t="s">
        <v>28</v>
      </c>
      <c r="B21" s="17">
        <v>95</v>
      </c>
      <c r="C21" s="30">
        <v>1304</v>
      </c>
      <c r="D21" s="30">
        <v>4038</v>
      </c>
      <c r="E21" s="32">
        <f>D21/C21</f>
        <v>3.0966257668711656</v>
      </c>
      <c r="F21" s="28">
        <f>RANK(E21,$E$6:$E$25)</f>
        <v>14</v>
      </c>
      <c r="G21" s="31">
        <v>1</v>
      </c>
      <c r="H21" s="30">
        <v>13</v>
      </c>
      <c r="I21" s="30">
        <v>52</v>
      </c>
      <c r="J21" s="32">
        <v>4</v>
      </c>
      <c r="K21" s="25">
        <f>RANK(J21,$J$6:$J$25)</f>
        <v>1</v>
      </c>
      <c r="L21" s="17">
        <f t="shared" si="0"/>
        <v>96</v>
      </c>
      <c r="M21" s="30">
        <f t="shared" si="0"/>
        <v>1317</v>
      </c>
      <c r="N21" s="30">
        <f t="shared" si="0"/>
        <v>4090</v>
      </c>
      <c r="O21" s="32">
        <f t="shared" si="1"/>
        <v>3.1055429005315109</v>
      </c>
      <c r="P21" s="29">
        <f>RANK(O21,$O$6:$O$25)</f>
        <v>13</v>
      </c>
    </row>
    <row r="22" spans="1:16" x14ac:dyDescent="0.25">
      <c r="A22" s="26" t="s">
        <v>29</v>
      </c>
      <c r="B22" s="17">
        <v>126</v>
      </c>
      <c r="C22" s="30">
        <v>1775</v>
      </c>
      <c r="D22" s="30">
        <v>6270</v>
      </c>
      <c r="E22" s="32">
        <v>3.5323943661971828</v>
      </c>
      <c r="F22" s="28">
        <f>RANK(E22,$E$6:$E$25)</f>
        <v>3</v>
      </c>
      <c r="G22" s="31">
        <v>4</v>
      </c>
      <c r="H22" s="30">
        <v>59</v>
      </c>
      <c r="I22" s="30">
        <v>221</v>
      </c>
      <c r="J22" s="32">
        <v>3.745762711864407</v>
      </c>
      <c r="K22" s="25">
        <f>RANK(J22,$J$6:$J$25)</f>
        <v>2</v>
      </c>
      <c r="L22" s="17">
        <f t="shared" si="0"/>
        <v>130</v>
      </c>
      <c r="M22" s="30">
        <f t="shared" si="0"/>
        <v>1834</v>
      </c>
      <c r="N22" s="30">
        <f t="shared" si="0"/>
        <v>6491</v>
      </c>
      <c r="O22" s="32">
        <f t="shared" si="1"/>
        <v>3.5392584514721919</v>
      </c>
      <c r="P22" s="29">
        <f>RANK(O22,$O$6:$O$25)</f>
        <v>3</v>
      </c>
    </row>
    <row r="23" spans="1:16" x14ac:dyDescent="0.25">
      <c r="A23" s="26" t="s">
        <v>30</v>
      </c>
      <c r="B23" s="17">
        <v>135</v>
      </c>
      <c r="C23" s="30">
        <v>1976</v>
      </c>
      <c r="D23" s="30">
        <v>6938</v>
      </c>
      <c r="E23" s="32">
        <v>3.511133603238866</v>
      </c>
      <c r="F23" s="28">
        <f>RANK(E23,$E$6:$E$25)</f>
        <v>4</v>
      </c>
      <c r="G23" s="31">
        <v>0</v>
      </c>
      <c r="H23" s="30"/>
      <c r="I23" s="30"/>
      <c r="J23" s="32"/>
      <c r="K23" s="25"/>
      <c r="L23" s="17">
        <f t="shared" si="0"/>
        <v>135</v>
      </c>
      <c r="M23" s="30">
        <f t="shared" si="0"/>
        <v>1976</v>
      </c>
      <c r="N23" s="30">
        <f t="shared" si="0"/>
        <v>6938</v>
      </c>
      <c r="O23" s="32">
        <f t="shared" si="1"/>
        <v>3.5111336032388665</v>
      </c>
      <c r="P23" s="29">
        <f>RANK(O23,$O$6:$O$25)</f>
        <v>4</v>
      </c>
    </row>
    <row r="24" spans="1:16" x14ac:dyDescent="0.25">
      <c r="A24" s="26" t="s">
        <v>31</v>
      </c>
      <c r="B24" s="17">
        <v>143</v>
      </c>
      <c r="C24" s="30">
        <v>1972</v>
      </c>
      <c r="D24" s="30">
        <v>6485</v>
      </c>
      <c r="E24" s="32">
        <v>3.288539553752535</v>
      </c>
      <c r="F24" s="28">
        <f>RANK(E24,$E$6:$E$25)</f>
        <v>10</v>
      </c>
      <c r="G24" s="31">
        <v>3</v>
      </c>
      <c r="H24" s="30">
        <v>45</v>
      </c>
      <c r="I24" s="30">
        <v>113</v>
      </c>
      <c r="J24" s="32">
        <v>2.5111111111111111</v>
      </c>
      <c r="K24" s="25">
        <v>15</v>
      </c>
      <c r="L24" s="17">
        <f t="shared" si="0"/>
        <v>146</v>
      </c>
      <c r="M24" s="30">
        <f t="shared" si="0"/>
        <v>2017</v>
      </c>
      <c r="N24" s="30">
        <f t="shared" si="0"/>
        <v>6598</v>
      </c>
      <c r="O24" s="32">
        <f t="shared" si="1"/>
        <v>3.2711948438274665</v>
      </c>
      <c r="P24" s="29">
        <f>RANK(O24,$O$6:$O$25)</f>
        <v>10</v>
      </c>
    </row>
    <row r="25" spans="1:16" x14ac:dyDescent="0.25">
      <c r="A25" s="33" t="s">
        <v>32</v>
      </c>
      <c r="B25" s="12">
        <v>11</v>
      </c>
      <c r="C25" s="11">
        <v>140</v>
      </c>
      <c r="D25" s="11">
        <v>349</v>
      </c>
      <c r="E25" s="32">
        <v>2.4928571428571429</v>
      </c>
      <c r="F25" s="28">
        <f>RANK(E25,$E$6:$E$25)</f>
        <v>19</v>
      </c>
      <c r="G25" s="15">
        <v>0</v>
      </c>
      <c r="H25" s="11"/>
      <c r="I25" s="11"/>
      <c r="J25" s="32"/>
      <c r="K25" s="25"/>
      <c r="L25" s="17">
        <f t="shared" si="0"/>
        <v>11</v>
      </c>
      <c r="M25" s="30">
        <f t="shared" si="0"/>
        <v>140</v>
      </c>
      <c r="N25" s="30">
        <f t="shared" si="0"/>
        <v>349</v>
      </c>
      <c r="O25" s="32">
        <f t="shared" si="1"/>
        <v>2.4928571428571429</v>
      </c>
      <c r="P25" s="29">
        <f>RANK(O25,$O$6:$O$25)</f>
        <v>20</v>
      </c>
    </row>
    <row r="26" spans="1:16" x14ac:dyDescent="0.25">
      <c r="A26" s="34" t="s">
        <v>33</v>
      </c>
      <c r="B26" s="35">
        <f>SUM(B6:B25)</f>
        <v>1626</v>
      </c>
      <c r="C26" s="36">
        <f>SUM(C6:C25)</f>
        <v>23485</v>
      </c>
      <c r="D26" s="36">
        <f>SUM(D6:D25)</f>
        <v>79278</v>
      </c>
      <c r="E26" s="37">
        <f>SUM(D26/C26)</f>
        <v>3.3756866084734938</v>
      </c>
      <c r="F26" s="38"/>
      <c r="G26" s="39">
        <f>SUM(G6:G25)</f>
        <v>168</v>
      </c>
      <c r="H26" s="36">
        <f>SUM(H6:H25)</f>
        <v>2012</v>
      </c>
      <c r="I26" s="36">
        <f>SUM(I6:I25)</f>
        <v>6120</v>
      </c>
      <c r="J26" s="37">
        <f>SUM(I26/H26)</f>
        <v>3.0417495029821073</v>
      </c>
      <c r="K26" s="33"/>
      <c r="L26" s="36">
        <f>SUM(L6:L25)</f>
        <v>1794</v>
      </c>
      <c r="M26" s="36">
        <f>SUM(M6:M25)</f>
        <v>25497</v>
      </c>
      <c r="N26" s="36">
        <f>SUM(N6:N25)</f>
        <v>85398</v>
      </c>
      <c r="O26" s="37">
        <f>SUM(N26/M26)</f>
        <v>3.3493352159077538</v>
      </c>
      <c r="P26" s="40"/>
    </row>
    <row r="28" spans="1:16" x14ac:dyDescent="0.25">
      <c r="A28" s="41" t="s">
        <v>34</v>
      </c>
      <c r="B28" s="41"/>
      <c r="C28" s="42">
        <f>O26</f>
        <v>3.3493352159077538</v>
      </c>
    </row>
    <row r="29" spans="1:16" x14ac:dyDescent="0.25">
      <c r="A29" s="41" t="s">
        <v>35</v>
      </c>
      <c r="B29" s="41"/>
      <c r="C29" s="42">
        <v>3.46</v>
      </c>
      <c r="E29" s="43"/>
    </row>
    <row r="30" spans="1:16" x14ac:dyDescent="0.25">
      <c r="A30" s="41" t="s">
        <v>36</v>
      </c>
      <c r="B30" s="41"/>
      <c r="C30" s="42">
        <v>3.2</v>
      </c>
      <c r="E30" s="43"/>
      <c r="F30" s="44"/>
      <c r="G30" s="45"/>
      <c r="H30" s="45"/>
    </row>
    <row r="31" spans="1:16" x14ac:dyDescent="0.25">
      <c r="A31" s="41" t="s">
        <v>37</v>
      </c>
      <c r="B31" s="41"/>
      <c r="C31" s="42">
        <v>3.173</v>
      </c>
      <c r="E31" s="43"/>
    </row>
    <row r="32" spans="1:16" x14ac:dyDescent="0.25">
      <c r="A32" s="46" t="s">
        <v>38</v>
      </c>
      <c r="C32" s="42">
        <v>3.24</v>
      </c>
      <c r="E32" s="43"/>
    </row>
    <row r="33" spans="1:16" x14ac:dyDescent="0.25">
      <c r="A33" s="47"/>
      <c r="C33" s="41"/>
      <c r="E33" s="43"/>
    </row>
    <row r="34" spans="1:16" x14ac:dyDescent="0.25">
      <c r="A34" s="48" t="s">
        <v>39</v>
      </c>
      <c r="B34" s="49"/>
      <c r="C34" s="50">
        <f>B26</f>
        <v>1626</v>
      </c>
      <c r="E34" s="43"/>
    </row>
    <row r="35" spans="1:16" x14ac:dyDescent="0.25">
      <c r="A35" s="48" t="s">
        <v>40</v>
      </c>
      <c r="B35" s="49"/>
      <c r="C35" s="50">
        <f>G26</f>
        <v>168</v>
      </c>
      <c r="E35" s="51"/>
    </row>
    <row r="36" spans="1:16" x14ac:dyDescent="0.25">
      <c r="A36" s="48" t="s">
        <v>41</v>
      </c>
      <c r="B36" s="49"/>
      <c r="C36" s="50">
        <f>SUM(C34:C35)</f>
        <v>1794</v>
      </c>
      <c r="E36" s="51"/>
    </row>
    <row r="37" spans="1:16" x14ac:dyDescent="0.25">
      <c r="A37" s="52" t="s">
        <v>42</v>
      </c>
      <c r="B37" s="49"/>
      <c r="C37" s="50">
        <v>7750</v>
      </c>
      <c r="E37" s="51"/>
      <c r="O37" s="53"/>
      <c r="P37" s="53"/>
    </row>
    <row r="38" spans="1:16" x14ac:dyDescent="0.25">
      <c r="A38" s="52" t="s">
        <v>43</v>
      </c>
      <c r="B38" s="49"/>
      <c r="C38" s="50">
        <f>C37+C36</f>
        <v>9544</v>
      </c>
      <c r="O38" s="54">
        <v>45819</v>
      </c>
      <c r="P38" s="54"/>
    </row>
    <row r="40" spans="1:16" x14ac:dyDescent="0.25">
      <c r="O40" s="55"/>
      <c r="P40" s="56"/>
    </row>
    <row r="41" spans="1:16" x14ac:dyDescent="0.25">
      <c r="O41" s="57"/>
      <c r="P41" s="58"/>
    </row>
  </sheetData>
  <mergeCells count="5">
    <mergeCell ref="B3:F3"/>
    <mergeCell ref="G3:K3"/>
    <mergeCell ref="L3:P3"/>
    <mergeCell ref="O37:P37"/>
    <mergeCell ref="O38:P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Domnick, Casey</dc:creator>
  <cp:lastModifiedBy>Domnick, Casey</cp:lastModifiedBy>
  <dcterms:created xsi:type="dcterms:W3CDTF">2025-06-11T15:23:29Z</dcterms:created>
  <dcterms:modified xsi:type="dcterms:W3CDTF">2025-06-13T14:35:17Z</dcterms:modified>
</cp:coreProperties>
</file>