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MPUSLIFE\GreekLife\GreekLifeStaff\Grades\IFC\Grade Reports\"/>
    </mc:Choice>
  </mc:AlternateContent>
  <xr:revisionPtr revIDLastSave="0" documentId="13_ncr:1_{9B589A67-3131-4502-8E02-0FDD029261E3}" xr6:coauthVersionLast="47" xr6:coauthVersionMax="47" xr10:uidLastSave="{00000000-0000-0000-0000-000000000000}"/>
  <bookViews>
    <workbookView xWindow="28680" yWindow="270" windowWidth="25440" windowHeight="15270" xr2:uid="{C7C311D6-60EA-46F8-8D6B-8CE9C0FBF491}"/>
  </bookViews>
  <sheets>
    <sheet name="Fall 2025 IFC Grad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6" i="1"/>
  <c r="J22" i="1"/>
  <c r="J23" i="1"/>
  <c r="J24" i="1"/>
  <c r="J17" i="1"/>
  <c r="J18" i="1"/>
  <c r="J19" i="1"/>
  <c r="J20" i="1"/>
  <c r="J21" i="1"/>
  <c r="J15" i="1"/>
  <c r="J10" i="1"/>
  <c r="J11" i="1"/>
  <c r="J12" i="1"/>
  <c r="J13" i="1"/>
  <c r="J14" i="1"/>
  <c r="J9" i="1"/>
  <c r="J8" i="1"/>
  <c r="E8" i="1"/>
  <c r="J7" i="1"/>
  <c r="E7" i="1"/>
  <c r="J6" i="1"/>
  <c r="I25" i="1"/>
  <c r="H25" i="1"/>
  <c r="G25" i="1"/>
  <c r="C34" i="1" s="1"/>
  <c r="D25" i="1"/>
  <c r="C25" i="1"/>
  <c r="B25" i="1"/>
  <c r="C33" i="1" s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O21" i="1" l="1"/>
  <c r="K8" i="1"/>
  <c r="K10" i="1"/>
  <c r="K13" i="1"/>
  <c r="K17" i="1"/>
  <c r="K20" i="1"/>
  <c r="K23" i="1"/>
  <c r="K9" i="1"/>
  <c r="K14" i="1"/>
  <c r="K19" i="1"/>
  <c r="K22" i="1"/>
  <c r="K7" i="1"/>
  <c r="K11" i="1"/>
  <c r="K12" i="1"/>
  <c r="K15" i="1"/>
  <c r="K18" i="1"/>
  <c r="K21" i="1"/>
  <c r="K24" i="1"/>
  <c r="F8" i="1"/>
  <c r="F14" i="1"/>
  <c r="F19" i="1"/>
  <c r="F11" i="1"/>
  <c r="F15" i="1"/>
  <c r="F18" i="1"/>
  <c r="F22" i="1"/>
  <c r="F10" i="1"/>
  <c r="F16" i="1"/>
  <c r="F21" i="1"/>
  <c r="F12" i="1"/>
  <c r="F9" i="1"/>
  <c r="F13" i="1"/>
  <c r="F17" i="1"/>
  <c r="F20" i="1"/>
  <c r="F23" i="1"/>
  <c r="F24" i="1"/>
  <c r="F7" i="1"/>
  <c r="F6" i="1"/>
  <c r="O11" i="1"/>
  <c r="O18" i="1"/>
  <c r="O16" i="1"/>
  <c r="O22" i="1"/>
  <c r="O15" i="1"/>
  <c r="O24" i="1"/>
  <c r="O19" i="1"/>
  <c r="O23" i="1"/>
  <c r="O12" i="1"/>
  <c r="J25" i="1"/>
  <c r="O8" i="1"/>
  <c r="M25" i="1"/>
  <c r="O13" i="1"/>
  <c r="O9" i="1"/>
  <c r="O6" i="1"/>
  <c r="O10" i="1"/>
  <c r="O7" i="1"/>
  <c r="C35" i="1"/>
  <c r="C37" i="1" s="1"/>
  <c r="E25" i="1"/>
  <c r="L25" i="1"/>
  <c r="O14" i="1"/>
  <c r="O17" i="1"/>
  <c r="O20" i="1"/>
  <c r="N25" i="1"/>
  <c r="O25" i="1" l="1"/>
  <c r="C27" i="1" s="1"/>
  <c r="P21" i="1"/>
  <c r="P17" i="1"/>
  <c r="P13" i="1"/>
  <c r="P16" i="1"/>
  <c r="P20" i="1"/>
  <c r="P10" i="1"/>
  <c r="P18" i="1"/>
  <c r="P23" i="1"/>
  <c r="P15" i="1"/>
  <c r="P11" i="1"/>
  <c r="P19" i="1"/>
  <c r="P8" i="1"/>
  <c r="P14" i="1"/>
  <c r="P12" i="1"/>
  <c r="P9" i="1"/>
  <c r="P7" i="1"/>
  <c r="P22" i="1"/>
  <c r="P24" i="1"/>
  <c r="P6" i="1"/>
</calcChain>
</file>

<file path=xl/sharedStrings.xml><?xml version="1.0" encoding="utf-8"?>
<sst xmlns="http://schemas.openxmlformats.org/spreadsheetml/2006/main" count="59" uniqueCount="44">
  <si>
    <t>Chapter</t>
  </si>
  <si>
    <t>Members</t>
  </si>
  <si>
    <t>New Members/Pledges</t>
  </si>
  <si>
    <t>Chapter Total</t>
  </si>
  <si>
    <t># of</t>
  </si>
  <si>
    <t>Total</t>
  </si>
  <si>
    <t>MEM</t>
  </si>
  <si>
    <t>Hours</t>
  </si>
  <si>
    <t>Points</t>
  </si>
  <si>
    <t>GPA</t>
  </si>
  <si>
    <t>Rank</t>
  </si>
  <si>
    <t>NM</t>
  </si>
  <si>
    <t>Men</t>
  </si>
  <si>
    <t>Alpha Gamma Rho</t>
  </si>
  <si>
    <t>Alpha Tau Omega</t>
  </si>
  <si>
    <t>Beta Theta Pi</t>
  </si>
  <si>
    <t>Beta Upsilon Chi</t>
  </si>
  <si>
    <t>Delta Tau Delta</t>
  </si>
  <si>
    <t>FarmHouse</t>
  </si>
  <si>
    <t>Kappa Alpha Order</t>
  </si>
  <si>
    <t>Lambda Chi Alpha</t>
  </si>
  <si>
    <t>Phi Delta Theta</t>
  </si>
  <si>
    <t>Phi Gamma Delta</t>
  </si>
  <si>
    <t>Phi Kappa Sigma</t>
  </si>
  <si>
    <t>Phi Kappa Tau</t>
  </si>
  <si>
    <t>Pi Kappa Alpha</t>
  </si>
  <si>
    <t>Pi Kappa Phi</t>
  </si>
  <si>
    <t>Sigma Alpha Epsilon</t>
  </si>
  <si>
    <t>Sigma Chi</t>
  </si>
  <si>
    <t>Sigma Nu</t>
  </si>
  <si>
    <t>Sigma Phi Epsilon</t>
  </si>
  <si>
    <t>Theta Chi</t>
  </si>
  <si>
    <t>TOTALS</t>
  </si>
  <si>
    <t>IFC GPA</t>
  </si>
  <si>
    <t>All Greek GPA</t>
  </si>
  <si>
    <t>All Men's Average</t>
  </si>
  <si>
    <t>Non Greek Undergraduate Men</t>
  </si>
  <si>
    <t>All Non Greek Average</t>
  </si>
  <si>
    <t># of Members</t>
  </si>
  <si>
    <t># of New Members/Pledges</t>
  </si>
  <si>
    <t># of IFC Men</t>
  </si>
  <si>
    <t># of Male Non Greek Undergrads</t>
  </si>
  <si>
    <t># of All Male Undergrads</t>
  </si>
  <si>
    <t>IFC Fall 2025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</si>
</sst>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/d/yyyy;@"/>
    <numFmt numFmtId="167" formatCode="[$-409]mmmm\ d\,\ yyyy;@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0"/>
      <color rgb="FFFF0000"/>
      <name val="Arial"/>
      <family val="2"/>
    </font>
    <font>
      <sz val="8"/>
      <name val="Arial"/>
      <family val="2"/>
    </font>
    <font>
      <sz val="11"/>
      <color rgb="FF1F1F1F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165" fontId="0" fillId="0" borderId="8" xfId="0" applyNumberFormat="1" applyBorder="1"/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165" fontId="0" fillId="0" borderId="3" xfId="0" applyNumberFormat="1" applyBorder="1"/>
    <xf numFmtId="0" fontId="0" fillId="0" borderId="7" xfId="0" applyBorder="1"/>
    <xf numFmtId="0" fontId="4" fillId="0" borderId="6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65" fontId="0" fillId="0" borderId="6" xfId="0" applyNumberFormat="1" applyBorder="1"/>
    <xf numFmtId="0" fontId="6" fillId="0" borderId="7" xfId="0" applyFont="1" applyBorder="1"/>
    <xf numFmtId="1" fontId="5" fillId="0" borderId="1" xfId="0" applyNumberFormat="1" applyFont="1" applyBorder="1" applyAlignment="1">
      <alignment horizontal="center"/>
    </xf>
    <xf numFmtId="0" fontId="1" fillId="0" borderId="7" xfId="0" applyFont="1" applyBorder="1"/>
    <xf numFmtId="0" fontId="4" fillId="0" borderId="0" xfId="0" applyFont="1"/>
    <xf numFmtId="165" fontId="4" fillId="0" borderId="0" xfId="0" applyNumberFormat="1" applyFont="1"/>
    <xf numFmtId="164" fontId="5" fillId="0" borderId="0" xfId="0" applyNumberFormat="1" applyFont="1"/>
    <xf numFmtId="0" fontId="7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14" fontId="0" fillId="0" borderId="0" xfId="0" applyNumberFormat="1"/>
    <xf numFmtId="14" fontId="1" fillId="0" borderId="0" xfId="0" applyNumberFormat="1" applyFont="1"/>
    <xf numFmtId="167" fontId="0" fillId="0" borderId="0" xfId="0" applyNumberFormat="1"/>
    <xf numFmtId="49" fontId="7" fillId="0" borderId="0" xfId="0" applyNumberFormat="1" applyFont="1"/>
    <xf numFmtId="0" fontId="9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52F3-4012-47EA-9629-D9B84D416730}">
  <dimension ref="A1:P40"/>
  <sheetViews>
    <sheetView tabSelected="1" workbookViewId="0">
      <selection activeCell="J29" sqref="J29"/>
    </sheetView>
  </sheetViews>
  <sheetFormatPr defaultRowHeight="14.5" x14ac:dyDescent="0.35"/>
  <cols>
    <col min="1" max="1" width="25.7265625" customWidth="1"/>
    <col min="2" max="2" width="6.7265625" customWidth="1"/>
    <col min="3" max="3" width="9.54296875" customWidth="1"/>
    <col min="4" max="4" width="9.453125" customWidth="1"/>
    <col min="5" max="5" width="8.81640625" style="2" customWidth="1"/>
    <col min="6" max="6" width="5.7265625" style="3" customWidth="1"/>
    <col min="7" max="8" width="6.7265625" customWidth="1"/>
    <col min="9" max="9" width="11.26953125" customWidth="1"/>
    <col min="10" max="10" width="6.7265625" style="2" customWidth="1"/>
    <col min="11" max="11" width="5.7265625" customWidth="1"/>
    <col min="12" max="12" width="6.7265625" customWidth="1"/>
    <col min="13" max="13" width="7.54296875" bestFit="1" customWidth="1"/>
    <col min="14" max="14" width="6.7265625" customWidth="1"/>
    <col min="15" max="15" width="6.54296875" style="2" bestFit="1" customWidth="1"/>
    <col min="16" max="16" width="5.7265625" style="3" customWidth="1"/>
  </cols>
  <sheetData>
    <row r="1" spans="1:16" ht="20" x14ac:dyDescent="0.4">
      <c r="A1" s="1" t="s">
        <v>43</v>
      </c>
    </row>
    <row r="2" spans="1:16" ht="20" x14ac:dyDescent="0.4">
      <c r="A2" s="1"/>
      <c r="B2" s="4"/>
      <c r="C2" s="4"/>
      <c r="D2" s="4"/>
      <c r="E2" s="5"/>
      <c r="F2" s="6"/>
      <c r="G2" s="4"/>
      <c r="H2" s="4"/>
      <c r="I2" s="4"/>
      <c r="J2" s="5"/>
      <c r="K2" s="4"/>
      <c r="L2" s="4"/>
      <c r="M2" s="4"/>
      <c r="N2" s="4"/>
      <c r="O2" s="5"/>
      <c r="P2" s="6"/>
    </row>
    <row r="3" spans="1:16" ht="15.5" x14ac:dyDescent="0.35">
      <c r="A3" s="7" t="s">
        <v>0</v>
      </c>
      <c r="B3" s="56" t="s">
        <v>1</v>
      </c>
      <c r="C3" s="57"/>
      <c r="D3" s="57"/>
      <c r="E3" s="57"/>
      <c r="F3" s="58"/>
      <c r="G3" s="56" t="s">
        <v>2</v>
      </c>
      <c r="H3" s="57"/>
      <c r="I3" s="57"/>
      <c r="J3" s="57"/>
      <c r="K3" s="58"/>
      <c r="L3" s="56" t="s">
        <v>3</v>
      </c>
      <c r="M3" s="57"/>
      <c r="N3" s="57"/>
      <c r="O3" s="57"/>
      <c r="P3" s="58"/>
    </row>
    <row r="4" spans="1:16" x14ac:dyDescent="0.35">
      <c r="A4" s="8"/>
      <c r="B4" s="9" t="s">
        <v>4</v>
      </c>
      <c r="C4" s="9" t="s">
        <v>4</v>
      </c>
      <c r="D4" s="9" t="s">
        <v>5</v>
      </c>
      <c r="E4" s="10"/>
      <c r="F4" s="11"/>
      <c r="G4" s="12" t="s">
        <v>4</v>
      </c>
      <c r="H4" s="9" t="s">
        <v>4</v>
      </c>
      <c r="I4" s="9" t="s">
        <v>5</v>
      </c>
      <c r="J4" s="10"/>
      <c r="K4" s="13"/>
      <c r="L4" s="14" t="s">
        <v>4</v>
      </c>
      <c r="M4" s="14" t="s">
        <v>4</v>
      </c>
      <c r="N4" s="14" t="s">
        <v>5</v>
      </c>
      <c r="O4" s="10"/>
      <c r="P4" s="11"/>
    </row>
    <row r="5" spans="1:16" x14ac:dyDescent="0.35">
      <c r="A5" s="15"/>
      <c r="B5" s="16" t="s">
        <v>6</v>
      </c>
      <c r="C5" s="15" t="s">
        <v>7</v>
      </c>
      <c r="D5" s="15" t="s">
        <v>8</v>
      </c>
      <c r="E5" s="17" t="s">
        <v>9</v>
      </c>
      <c r="F5" s="18" t="s">
        <v>10</v>
      </c>
      <c r="G5" s="19" t="s">
        <v>11</v>
      </c>
      <c r="H5" s="15" t="s">
        <v>7</v>
      </c>
      <c r="I5" s="15" t="s">
        <v>8</v>
      </c>
      <c r="J5" s="17" t="s">
        <v>9</v>
      </c>
      <c r="K5" s="18" t="s">
        <v>10</v>
      </c>
      <c r="L5" s="20" t="s">
        <v>12</v>
      </c>
      <c r="M5" s="20" t="s">
        <v>7</v>
      </c>
      <c r="N5" s="20" t="s">
        <v>8</v>
      </c>
      <c r="O5" s="17" t="s">
        <v>9</v>
      </c>
      <c r="P5" s="18" t="s">
        <v>10</v>
      </c>
    </row>
    <row r="6" spans="1:16" x14ac:dyDescent="0.35">
      <c r="A6" s="21" t="s">
        <v>13</v>
      </c>
      <c r="B6" s="22">
        <v>66</v>
      </c>
      <c r="C6" s="54">
        <v>891</v>
      </c>
      <c r="D6" s="54">
        <v>2857</v>
      </c>
      <c r="E6" s="23">
        <f>D6/C6</f>
        <v>3.2065095398428731</v>
      </c>
      <c r="F6" s="25">
        <f>RANK(E6,$E$6:$E$24)</f>
        <v>10</v>
      </c>
      <c r="G6" s="22">
        <v>35</v>
      </c>
      <c r="H6" s="55">
        <v>459</v>
      </c>
      <c r="I6" s="54">
        <v>1423</v>
      </c>
      <c r="J6" s="23">
        <f>I6/H6</f>
        <v>3.1002178649237471</v>
      </c>
      <c r="K6" s="22">
        <f>RANK(J6,$J$6:$J$24)</f>
        <v>12</v>
      </c>
      <c r="L6" s="22">
        <f t="shared" ref="L6:N24" si="0">SUM(B6,G6)</f>
        <v>101</v>
      </c>
      <c r="M6" s="23">
        <f t="shared" si="0"/>
        <v>1350</v>
      </c>
      <c r="N6" s="23">
        <f t="shared" si="0"/>
        <v>4280</v>
      </c>
      <c r="O6" s="23">
        <f t="shared" ref="O6:O24" si="1">TRANSPOSE(N6/M6)</f>
        <v>3.1703703703703705</v>
      </c>
      <c r="P6" s="26">
        <f t="shared" ref="P6:P24" si="2">RANK(O6,$O$6:$O$24)</f>
        <v>10</v>
      </c>
    </row>
    <row r="7" spans="1:16" x14ac:dyDescent="0.35">
      <c r="A7" s="23" t="s">
        <v>14</v>
      </c>
      <c r="B7" s="22">
        <v>49</v>
      </c>
      <c r="C7" s="54">
        <v>649</v>
      </c>
      <c r="D7" s="54">
        <v>2031</v>
      </c>
      <c r="E7" s="23">
        <f>D7/C7</f>
        <v>3.1294298921417565</v>
      </c>
      <c r="F7" s="25">
        <f t="shared" ref="F7:F24" si="3">RANK(E7,$E$6:$E$24)</f>
        <v>11</v>
      </c>
      <c r="G7" s="22">
        <v>34</v>
      </c>
      <c r="H7" s="55">
        <v>452</v>
      </c>
      <c r="I7" s="54">
        <v>1359</v>
      </c>
      <c r="J7" s="23">
        <f>I7/H7</f>
        <v>3.0066371681415931</v>
      </c>
      <c r="K7" s="22">
        <f t="shared" ref="K7:K24" si="4">RANK(J7,$J$6:$J$24)</f>
        <v>13</v>
      </c>
      <c r="L7" s="22">
        <f t="shared" si="0"/>
        <v>83</v>
      </c>
      <c r="M7" s="23">
        <f t="shared" si="0"/>
        <v>1101</v>
      </c>
      <c r="N7" s="23">
        <f t="shared" si="0"/>
        <v>3390</v>
      </c>
      <c r="O7" s="23">
        <f t="shared" si="1"/>
        <v>3.0790190735694822</v>
      </c>
      <c r="P7" s="26">
        <f t="shared" si="2"/>
        <v>14</v>
      </c>
    </row>
    <row r="8" spans="1:16" x14ac:dyDescent="0.35">
      <c r="A8" s="23" t="s">
        <v>15</v>
      </c>
      <c r="B8" s="22">
        <v>136</v>
      </c>
      <c r="C8" s="54">
        <v>1957</v>
      </c>
      <c r="D8" s="54">
        <v>7019</v>
      </c>
      <c r="E8" s="23">
        <f>D8/C8</f>
        <v>3.5866121614716402</v>
      </c>
      <c r="F8" s="25">
        <f t="shared" si="3"/>
        <v>2</v>
      </c>
      <c r="G8" s="22">
        <v>50</v>
      </c>
      <c r="H8" s="23">
        <v>699</v>
      </c>
      <c r="I8" s="23">
        <v>2526</v>
      </c>
      <c r="J8" s="23">
        <f>I8/H8</f>
        <v>3.6137339055793993</v>
      </c>
      <c r="K8" s="22">
        <f t="shared" si="4"/>
        <v>2</v>
      </c>
      <c r="L8" s="22">
        <f t="shared" si="0"/>
        <v>186</v>
      </c>
      <c r="M8" s="23">
        <f t="shared" si="0"/>
        <v>2656</v>
      </c>
      <c r="N8" s="23">
        <f t="shared" si="0"/>
        <v>9545</v>
      </c>
      <c r="O8" s="23">
        <f t="shared" si="1"/>
        <v>3.59375</v>
      </c>
      <c r="P8" s="26">
        <f t="shared" si="2"/>
        <v>2</v>
      </c>
    </row>
    <row r="9" spans="1:16" x14ac:dyDescent="0.35">
      <c r="A9" s="23" t="s">
        <v>16</v>
      </c>
      <c r="B9" s="14">
        <v>43</v>
      </c>
      <c r="C9" s="27">
        <v>617</v>
      </c>
      <c r="D9" s="27">
        <v>2106</v>
      </c>
      <c r="E9" s="23">
        <f t="shared" ref="E9:E24" si="5">D9/C9</f>
        <v>3.413290113452188</v>
      </c>
      <c r="F9" s="25">
        <f t="shared" si="3"/>
        <v>4</v>
      </c>
      <c r="G9" s="28">
        <v>22</v>
      </c>
      <c r="H9" s="27">
        <v>288</v>
      </c>
      <c r="I9" s="27">
        <v>970</v>
      </c>
      <c r="J9" s="23">
        <f>I9/H9</f>
        <v>3.3680555555555554</v>
      </c>
      <c r="K9" s="22">
        <f t="shared" si="4"/>
        <v>5</v>
      </c>
      <c r="L9" s="22">
        <f t="shared" si="0"/>
        <v>65</v>
      </c>
      <c r="M9" s="23">
        <f t="shared" si="0"/>
        <v>905</v>
      </c>
      <c r="N9" s="23">
        <f t="shared" si="0"/>
        <v>3076</v>
      </c>
      <c r="O9" s="23">
        <f t="shared" si="1"/>
        <v>3.3988950276243095</v>
      </c>
      <c r="P9" s="26">
        <f t="shared" si="2"/>
        <v>4</v>
      </c>
    </row>
    <row r="10" spans="1:16" x14ac:dyDescent="0.35">
      <c r="A10" s="23" t="s">
        <v>17</v>
      </c>
      <c r="B10" s="14">
        <v>58</v>
      </c>
      <c r="C10" s="27">
        <v>778</v>
      </c>
      <c r="D10" s="27">
        <v>2634</v>
      </c>
      <c r="E10" s="24">
        <f t="shared" si="5"/>
        <v>3.3856041131105399</v>
      </c>
      <c r="F10" s="25">
        <f t="shared" si="3"/>
        <v>7</v>
      </c>
      <c r="G10" s="28">
        <v>18</v>
      </c>
      <c r="H10" s="27">
        <v>222</v>
      </c>
      <c r="I10" s="27">
        <v>695</v>
      </c>
      <c r="J10" s="24">
        <f t="shared" ref="J10:J14" si="6">I10/H10</f>
        <v>3.1306306306306309</v>
      </c>
      <c r="K10" s="22">
        <f t="shared" si="4"/>
        <v>11</v>
      </c>
      <c r="L10" s="14">
        <f t="shared" si="0"/>
        <v>76</v>
      </c>
      <c r="M10" s="27">
        <f t="shared" si="0"/>
        <v>1000</v>
      </c>
      <c r="N10" s="27">
        <f t="shared" si="0"/>
        <v>3329</v>
      </c>
      <c r="O10" s="29">
        <f t="shared" si="1"/>
        <v>3.3290000000000002</v>
      </c>
      <c r="P10" s="26">
        <f t="shared" si="2"/>
        <v>8</v>
      </c>
    </row>
    <row r="11" spans="1:16" x14ac:dyDescent="0.35">
      <c r="A11" s="23" t="s">
        <v>18</v>
      </c>
      <c r="B11" s="14">
        <v>78</v>
      </c>
      <c r="C11" s="27">
        <v>1121</v>
      </c>
      <c r="D11" s="27">
        <v>4050</v>
      </c>
      <c r="E11" s="24">
        <f t="shared" si="5"/>
        <v>3.6128456735057983</v>
      </c>
      <c r="F11" s="25">
        <f t="shared" si="3"/>
        <v>1</v>
      </c>
      <c r="G11" s="28">
        <v>31</v>
      </c>
      <c r="H11" s="27">
        <v>437</v>
      </c>
      <c r="I11" s="27">
        <v>1657</v>
      </c>
      <c r="J11" s="24">
        <f t="shared" si="6"/>
        <v>3.791762013729977</v>
      </c>
      <c r="K11" s="22">
        <f t="shared" si="4"/>
        <v>1</v>
      </c>
      <c r="L11" s="14">
        <f t="shared" si="0"/>
        <v>109</v>
      </c>
      <c r="M11" s="27">
        <f t="shared" si="0"/>
        <v>1558</v>
      </c>
      <c r="N11" s="27">
        <f t="shared" si="0"/>
        <v>5707</v>
      </c>
      <c r="O11" s="29">
        <f t="shared" si="1"/>
        <v>3.6630295250320923</v>
      </c>
      <c r="P11" s="26">
        <f t="shared" si="2"/>
        <v>1</v>
      </c>
    </row>
    <row r="12" spans="1:16" x14ac:dyDescent="0.35">
      <c r="A12" s="23" t="s">
        <v>19</v>
      </c>
      <c r="B12" s="14">
        <v>22</v>
      </c>
      <c r="C12" s="27">
        <v>295</v>
      </c>
      <c r="D12" s="27">
        <v>859</v>
      </c>
      <c r="E12" s="24">
        <f t="shared" si="5"/>
        <v>2.9118644067796611</v>
      </c>
      <c r="F12" s="25">
        <f t="shared" si="3"/>
        <v>17</v>
      </c>
      <c r="G12" s="28">
        <v>4</v>
      </c>
      <c r="H12" s="27">
        <v>48</v>
      </c>
      <c r="I12" s="27">
        <v>119</v>
      </c>
      <c r="J12" s="24">
        <f t="shared" si="6"/>
        <v>2.4791666666666665</v>
      </c>
      <c r="K12" s="22">
        <f t="shared" si="4"/>
        <v>17</v>
      </c>
      <c r="L12" s="14">
        <f t="shared" si="0"/>
        <v>26</v>
      </c>
      <c r="M12" s="27">
        <f>SUM(C12,H12)</f>
        <v>343</v>
      </c>
      <c r="N12" s="27">
        <f>SUM(D12,I12)</f>
        <v>978</v>
      </c>
      <c r="O12" s="29">
        <f t="shared" si="1"/>
        <v>2.8513119533527695</v>
      </c>
      <c r="P12" s="26">
        <f t="shared" si="2"/>
        <v>17</v>
      </c>
    </row>
    <row r="13" spans="1:16" x14ac:dyDescent="0.35">
      <c r="A13" s="23" t="s">
        <v>20</v>
      </c>
      <c r="B13" s="14">
        <v>90</v>
      </c>
      <c r="C13" s="27">
        <v>1229</v>
      </c>
      <c r="D13" s="27">
        <v>3834</v>
      </c>
      <c r="E13" s="24">
        <f t="shared" si="5"/>
        <v>3.1196094385679416</v>
      </c>
      <c r="F13" s="25">
        <f t="shared" si="3"/>
        <v>12</v>
      </c>
      <c r="G13" s="28">
        <v>38</v>
      </c>
      <c r="H13" s="27">
        <v>517</v>
      </c>
      <c r="I13" s="27">
        <v>1723</v>
      </c>
      <c r="J13" s="24">
        <f t="shared" si="6"/>
        <v>3.3326885880077368</v>
      </c>
      <c r="K13" s="22">
        <f t="shared" si="4"/>
        <v>6</v>
      </c>
      <c r="L13" s="14">
        <f t="shared" si="0"/>
        <v>128</v>
      </c>
      <c r="M13" s="27">
        <f t="shared" si="0"/>
        <v>1746</v>
      </c>
      <c r="N13" s="27">
        <f t="shared" si="0"/>
        <v>5557</v>
      </c>
      <c r="O13" s="29">
        <f t="shared" si="1"/>
        <v>3.1827033218785794</v>
      </c>
      <c r="P13" s="26">
        <f t="shared" si="2"/>
        <v>9</v>
      </c>
    </row>
    <row r="14" spans="1:16" x14ac:dyDescent="0.35">
      <c r="A14" s="23" t="s">
        <v>21</v>
      </c>
      <c r="B14" s="14">
        <v>119</v>
      </c>
      <c r="C14" s="27">
        <v>1622</v>
      </c>
      <c r="D14" s="27">
        <v>4974</v>
      </c>
      <c r="E14" s="24">
        <f t="shared" si="5"/>
        <v>3.066584463625154</v>
      </c>
      <c r="F14" s="25">
        <f t="shared" si="3"/>
        <v>13</v>
      </c>
      <c r="G14" s="28">
        <v>33</v>
      </c>
      <c r="H14" s="27">
        <v>448</v>
      </c>
      <c r="I14" s="27">
        <v>1478</v>
      </c>
      <c r="J14" s="24">
        <f t="shared" si="6"/>
        <v>3.2991071428571428</v>
      </c>
      <c r="K14" s="22">
        <f t="shared" si="4"/>
        <v>9</v>
      </c>
      <c r="L14" s="14">
        <f t="shared" si="0"/>
        <v>152</v>
      </c>
      <c r="M14" s="27">
        <f t="shared" si="0"/>
        <v>2070</v>
      </c>
      <c r="N14" s="27">
        <f t="shared" si="0"/>
        <v>6452</v>
      </c>
      <c r="O14" s="29">
        <f t="shared" si="1"/>
        <v>3.1169082125603866</v>
      </c>
      <c r="P14" s="26">
        <f t="shared" si="2"/>
        <v>11</v>
      </c>
    </row>
    <row r="15" spans="1:16" x14ac:dyDescent="0.35">
      <c r="A15" s="23" t="s">
        <v>22</v>
      </c>
      <c r="B15" s="14">
        <v>116</v>
      </c>
      <c r="C15" s="27">
        <v>1567</v>
      </c>
      <c r="D15" s="27">
        <v>5277</v>
      </c>
      <c r="E15" s="24">
        <f t="shared" si="5"/>
        <v>3.3675813656668794</v>
      </c>
      <c r="F15" s="25">
        <f t="shared" si="3"/>
        <v>8</v>
      </c>
      <c r="G15" s="28">
        <v>41</v>
      </c>
      <c r="H15" s="27">
        <v>541</v>
      </c>
      <c r="I15" s="27">
        <v>1788</v>
      </c>
      <c r="J15" s="24">
        <f>I15/H15</f>
        <v>3.3049907578558226</v>
      </c>
      <c r="K15" s="22">
        <f t="shared" si="4"/>
        <v>8</v>
      </c>
      <c r="L15" s="14">
        <f t="shared" si="0"/>
        <v>157</v>
      </c>
      <c r="M15" s="27">
        <f t="shared" si="0"/>
        <v>2108</v>
      </c>
      <c r="N15" s="27">
        <f t="shared" si="0"/>
        <v>7065</v>
      </c>
      <c r="O15" s="29">
        <f t="shared" si="1"/>
        <v>3.3515180265654649</v>
      </c>
      <c r="P15" s="26">
        <f t="shared" si="2"/>
        <v>7</v>
      </c>
    </row>
    <row r="16" spans="1:16" x14ac:dyDescent="0.35">
      <c r="A16" s="23" t="s">
        <v>23</v>
      </c>
      <c r="B16" s="14">
        <v>4</v>
      </c>
      <c r="C16" s="27">
        <v>57</v>
      </c>
      <c r="D16" s="27">
        <v>150</v>
      </c>
      <c r="E16" s="24">
        <f t="shared" si="5"/>
        <v>2.6315789473684212</v>
      </c>
      <c r="F16" s="25">
        <f t="shared" si="3"/>
        <v>19</v>
      </c>
      <c r="G16" s="28">
        <v>0</v>
      </c>
      <c r="H16" s="27">
        <v>0</v>
      </c>
      <c r="I16" s="27">
        <v>0</v>
      </c>
      <c r="J16" s="24"/>
      <c r="K16" s="22"/>
      <c r="L16" s="14">
        <f t="shared" si="0"/>
        <v>4</v>
      </c>
      <c r="M16" s="27">
        <f t="shared" si="0"/>
        <v>57</v>
      </c>
      <c r="N16" s="27">
        <f t="shared" si="0"/>
        <v>150</v>
      </c>
      <c r="O16" s="29">
        <f t="shared" si="1"/>
        <v>2.6315789473684212</v>
      </c>
      <c r="P16" s="26">
        <f t="shared" si="2"/>
        <v>18</v>
      </c>
    </row>
    <row r="17" spans="1:16" x14ac:dyDescent="0.35">
      <c r="A17" s="23" t="s">
        <v>24</v>
      </c>
      <c r="B17" s="14">
        <v>16</v>
      </c>
      <c r="C17" s="27">
        <v>221</v>
      </c>
      <c r="D17" s="27">
        <v>634</v>
      </c>
      <c r="E17" s="24">
        <f t="shared" si="5"/>
        <v>2.8687782805429864</v>
      </c>
      <c r="F17" s="25">
        <f t="shared" si="3"/>
        <v>18</v>
      </c>
      <c r="G17" s="28">
        <v>11</v>
      </c>
      <c r="H17" s="27">
        <v>116</v>
      </c>
      <c r="I17" s="27">
        <v>218</v>
      </c>
      <c r="J17" s="24">
        <f t="shared" ref="J17:J24" si="7">I17/H17</f>
        <v>1.8793103448275863</v>
      </c>
      <c r="K17" s="22">
        <f t="shared" si="4"/>
        <v>18</v>
      </c>
      <c r="L17" s="14">
        <f t="shared" si="0"/>
        <v>27</v>
      </c>
      <c r="M17" s="27">
        <f t="shared" si="0"/>
        <v>337</v>
      </c>
      <c r="N17" s="27">
        <f t="shared" si="0"/>
        <v>852</v>
      </c>
      <c r="O17" s="29">
        <f t="shared" si="1"/>
        <v>2.5281899109792283</v>
      </c>
      <c r="P17" s="26">
        <f t="shared" si="2"/>
        <v>19</v>
      </c>
    </row>
    <row r="18" spans="1:16" x14ac:dyDescent="0.35">
      <c r="A18" s="23" t="s">
        <v>25</v>
      </c>
      <c r="B18" s="14">
        <v>106</v>
      </c>
      <c r="C18" s="27">
        <v>1397</v>
      </c>
      <c r="D18" s="27">
        <v>4219</v>
      </c>
      <c r="E18" s="24">
        <f t="shared" si="5"/>
        <v>3.0200429491768075</v>
      </c>
      <c r="F18" s="25">
        <f t="shared" si="3"/>
        <v>15</v>
      </c>
      <c r="G18" s="28">
        <v>54</v>
      </c>
      <c r="H18" s="27">
        <v>691</v>
      </c>
      <c r="I18" s="27">
        <v>1915</v>
      </c>
      <c r="J18" s="24">
        <f t="shared" si="7"/>
        <v>2.7713458755426919</v>
      </c>
      <c r="K18" s="22">
        <f t="shared" si="4"/>
        <v>16</v>
      </c>
      <c r="L18" s="14">
        <f t="shared" si="0"/>
        <v>160</v>
      </c>
      <c r="M18" s="27">
        <f t="shared" si="0"/>
        <v>2088</v>
      </c>
      <c r="N18" s="27">
        <f t="shared" si="0"/>
        <v>6134</v>
      </c>
      <c r="O18" s="29">
        <f>TRANSPOSE(N18/M18)</f>
        <v>2.9377394636015324</v>
      </c>
      <c r="P18" s="26">
        <f t="shared" si="2"/>
        <v>15</v>
      </c>
    </row>
    <row r="19" spans="1:16" x14ac:dyDescent="0.35">
      <c r="A19" s="23" t="s">
        <v>26</v>
      </c>
      <c r="B19" s="14">
        <v>57</v>
      </c>
      <c r="C19" s="27">
        <v>771</v>
      </c>
      <c r="D19" s="27">
        <v>2331</v>
      </c>
      <c r="E19" s="24">
        <f t="shared" si="5"/>
        <v>3.0233463035019454</v>
      </c>
      <c r="F19" s="25">
        <f t="shared" si="3"/>
        <v>14</v>
      </c>
      <c r="G19" s="28">
        <v>9</v>
      </c>
      <c r="H19" s="27">
        <v>131</v>
      </c>
      <c r="I19" s="27">
        <v>453</v>
      </c>
      <c r="J19" s="24">
        <f t="shared" si="7"/>
        <v>3.4580152671755724</v>
      </c>
      <c r="K19" s="22">
        <f t="shared" si="4"/>
        <v>3</v>
      </c>
      <c r="L19" s="14">
        <f t="shared" si="0"/>
        <v>66</v>
      </c>
      <c r="M19" s="27">
        <f>H19+C19</f>
        <v>902</v>
      </c>
      <c r="N19" s="27">
        <f>I19+D19</f>
        <v>2784</v>
      </c>
      <c r="O19" s="29">
        <f>TRANSPOSE(N19/M19)</f>
        <v>3.0864745011086474</v>
      </c>
      <c r="P19" s="26">
        <f t="shared" si="2"/>
        <v>13</v>
      </c>
    </row>
    <row r="20" spans="1:16" x14ac:dyDescent="0.35">
      <c r="A20" s="23" t="s">
        <v>27</v>
      </c>
      <c r="B20" s="14">
        <v>68</v>
      </c>
      <c r="C20" s="27">
        <v>920</v>
      </c>
      <c r="D20" s="27">
        <v>2972</v>
      </c>
      <c r="E20" s="24">
        <f t="shared" si="5"/>
        <v>3.2304347826086954</v>
      </c>
      <c r="F20" s="25">
        <f t="shared" si="3"/>
        <v>9</v>
      </c>
      <c r="G20" s="28">
        <v>32</v>
      </c>
      <c r="H20" s="27">
        <v>406</v>
      </c>
      <c r="I20" s="27">
        <v>1146</v>
      </c>
      <c r="J20" s="24">
        <f t="shared" si="7"/>
        <v>2.8226600985221677</v>
      </c>
      <c r="K20" s="22">
        <f t="shared" si="4"/>
        <v>15</v>
      </c>
      <c r="L20" s="14">
        <f t="shared" si="0"/>
        <v>100</v>
      </c>
      <c r="M20" s="27">
        <f t="shared" si="0"/>
        <v>1326</v>
      </c>
      <c r="N20" s="27">
        <f t="shared" si="0"/>
        <v>4118</v>
      </c>
      <c r="O20" s="29">
        <f t="shared" si="1"/>
        <v>3.105580693815988</v>
      </c>
      <c r="P20" s="26">
        <f t="shared" si="2"/>
        <v>12</v>
      </c>
    </row>
    <row r="21" spans="1:16" x14ac:dyDescent="0.35">
      <c r="A21" s="23" t="s">
        <v>28</v>
      </c>
      <c r="B21" s="14">
        <v>97</v>
      </c>
      <c r="C21" s="27">
        <v>1374</v>
      </c>
      <c r="D21" s="27">
        <v>4901</v>
      </c>
      <c r="E21" s="24">
        <f t="shared" si="5"/>
        <v>3.566957787481805</v>
      </c>
      <c r="F21" s="25">
        <f t="shared" si="3"/>
        <v>3</v>
      </c>
      <c r="G21" s="28">
        <v>42</v>
      </c>
      <c r="H21" s="27">
        <v>554</v>
      </c>
      <c r="I21" s="27">
        <v>1873</v>
      </c>
      <c r="J21" s="24">
        <f t="shared" si="7"/>
        <v>3.3808664259927799</v>
      </c>
      <c r="K21" s="22">
        <f t="shared" si="4"/>
        <v>4</v>
      </c>
      <c r="L21" s="14">
        <f t="shared" si="0"/>
        <v>139</v>
      </c>
      <c r="M21" s="27">
        <f t="shared" si="0"/>
        <v>1928</v>
      </c>
      <c r="N21" s="27">
        <f t="shared" si="0"/>
        <v>6774</v>
      </c>
      <c r="O21" s="29">
        <f t="shared" si="1"/>
        <v>3.5134854771784232</v>
      </c>
      <c r="P21" s="26">
        <f t="shared" si="2"/>
        <v>3</v>
      </c>
    </row>
    <row r="22" spans="1:16" x14ac:dyDescent="0.35">
      <c r="A22" s="23" t="s">
        <v>29</v>
      </c>
      <c r="B22" s="14">
        <v>108</v>
      </c>
      <c r="C22" s="27">
        <v>1502</v>
      </c>
      <c r="D22" s="27">
        <v>5117</v>
      </c>
      <c r="E22" s="24">
        <f t="shared" si="5"/>
        <v>3.4067909454061254</v>
      </c>
      <c r="F22" s="25">
        <f t="shared" si="3"/>
        <v>5</v>
      </c>
      <c r="G22" s="28">
        <v>41</v>
      </c>
      <c r="H22" s="27">
        <v>540</v>
      </c>
      <c r="I22" s="27">
        <v>1741</v>
      </c>
      <c r="J22" s="24">
        <f>I22/H22</f>
        <v>3.2240740740740739</v>
      </c>
      <c r="K22" s="22">
        <f t="shared" si="4"/>
        <v>10</v>
      </c>
      <c r="L22" s="14">
        <f t="shared" si="0"/>
        <v>149</v>
      </c>
      <c r="M22" s="27">
        <f t="shared" si="0"/>
        <v>2042</v>
      </c>
      <c r="N22" s="27">
        <f t="shared" si="0"/>
        <v>6858</v>
      </c>
      <c r="O22" s="29">
        <f t="shared" si="1"/>
        <v>3.3584720861900097</v>
      </c>
      <c r="P22" s="26">
        <f t="shared" si="2"/>
        <v>6</v>
      </c>
    </row>
    <row r="23" spans="1:16" x14ac:dyDescent="0.35">
      <c r="A23" s="23" t="s">
        <v>30</v>
      </c>
      <c r="B23" s="14">
        <v>101</v>
      </c>
      <c r="C23" s="27">
        <v>1407</v>
      </c>
      <c r="D23" s="27">
        <v>4769</v>
      </c>
      <c r="E23" s="24">
        <f t="shared" si="5"/>
        <v>3.3894811656005688</v>
      </c>
      <c r="F23" s="25">
        <f t="shared" si="3"/>
        <v>6</v>
      </c>
      <c r="G23" s="28">
        <v>50</v>
      </c>
      <c r="H23" s="27">
        <v>665</v>
      </c>
      <c r="I23" s="27">
        <v>2212</v>
      </c>
      <c r="J23" s="24">
        <f t="shared" si="7"/>
        <v>3.3263157894736843</v>
      </c>
      <c r="K23" s="22">
        <f t="shared" si="4"/>
        <v>7</v>
      </c>
      <c r="L23" s="14">
        <f t="shared" si="0"/>
        <v>151</v>
      </c>
      <c r="M23" s="27">
        <f t="shared" si="0"/>
        <v>2072</v>
      </c>
      <c r="N23" s="27">
        <f t="shared" si="0"/>
        <v>6981</v>
      </c>
      <c r="O23" s="29">
        <f t="shared" si="1"/>
        <v>3.3692084942084941</v>
      </c>
      <c r="P23" s="26">
        <f t="shared" si="2"/>
        <v>5</v>
      </c>
    </row>
    <row r="24" spans="1:16" x14ac:dyDescent="0.35">
      <c r="A24" s="30" t="s">
        <v>31</v>
      </c>
      <c r="B24" s="9">
        <v>7</v>
      </c>
      <c r="C24" s="8">
        <v>88</v>
      </c>
      <c r="D24" s="8">
        <v>259</v>
      </c>
      <c r="E24" s="24">
        <f t="shared" si="5"/>
        <v>2.9431818181818183</v>
      </c>
      <c r="F24" s="25">
        <f t="shared" si="3"/>
        <v>16</v>
      </c>
      <c r="G24" s="12">
        <v>3</v>
      </c>
      <c r="H24" s="8">
        <v>34</v>
      </c>
      <c r="I24" s="8">
        <v>99</v>
      </c>
      <c r="J24" s="24">
        <f t="shared" si="7"/>
        <v>2.9117647058823528</v>
      </c>
      <c r="K24" s="22">
        <f t="shared" si="4"/>
        <v>14</v>
      </c>
      <c r="L24" s="14">
        <f t="shared" si="0"/>
        <v>10</v>
      </c>
      <c r="M24" s="27">
        <f t="shared" si="0"/>
        <v>122</v>
      </c>
      <c r="N24" s="27">
        <f t="shared" si="0"/>
        <v>358</v>
      </c>
      <c r="O24" s="29">
        <f t="shared" si="1"/>
        <v>2.9344262295081966</v>
      </c>
      <c r="P24" s="26">
        <f t="shared" si="2"/>
        <v>16</v>
      </c>
    </row>
    <row r="25" spans="1:16" x14ac:dyDescent="0.35">
      <c r="A25" s="31" t="s">
        <v>32</v>
      </c>
      <c r="B25" s="32">
        <f>SUM(B6:B24)</f>
        <v>1341</v>
      </c>
      <c r="C25" s="33">
        <f>SUM(C6:C24)</f>
        <v>18463</v>
      </c>
      <c r="D25" s="33">
        <f>SUM(D6:D24)</f>
        <v>60993</v>
      </c>
      <c r="E25" s="34">
        <f>SUM(D25/C25)</f>
        <v>3.3035259708606404</v>
      </c>
      <c r="F25" s="35"/>
      <c r="G25" s="36">
        <f>SUM(G6:G24)</f>
        <v>548</v>
      </c>
      <c r="H25" s="33">
        <f>SUM(H6:H24)</f>
        <v>7248</v>
      </c>
      <c r="I25" s="33">
        <f>SUM(I6:I24)</f>
        <v>23395</v>
      </c>
      <c r="J25" s="34">
        <f>SUM(I25/H25)</f>
        <v>3.2277869757174393</v>
      </c>
      <c r="K25" s="30"/>
      <c r="L25" s="33">
        <f>SUM(L6:L24)</f>
        <v>1889</v>
      </c>
      <c r="M25" s="33">
        <f>SUM(M6:M24)</f>
        <v>25711</v>
      </c>
      <c r="N25" s="33">
        <f>SUM(N6:N24)</f>
        <v>84388</v>
      </c>
      <c r="O25" s="34">
        <f>SUM(N25/M25)</f>
        <v>3.2821749445762514</v>
      </c>
      <c r="P25" s="37"/>
    </row>
    <row r="27" spans="1:16" x14ac:dyDescent="0.35">
      <c r="A27" s="38" t="s">
        <v>33</v>
      </c>
      <c r="B27" s="38"/>
      <c r="C27" s="39">
        <f>O25</f>
        <v>3.2821749445762514</v>
      </c>
    </row>
    <row r="28" spans="1:16" x14ac:dyDescent="0.35">
      <c r="A28" s="38" t="s">
        <v>34</v>
      </c>
      <c r="B28" s="38"/>
      <c r="C28" s="39">
        <v>3.46</v>
      </c>
      <c r="E28" s="40"/>
    </row>
    <row r="29" spans="1:16" x14ac:dyDescent="0.35">
      <c r="A29" s="38" t="s">
        <v>35</v>
      </c>
      <c r="B29" s="38"/>
      <c r="C29" s="39">
        <v>3.22</v>
      </c>
      <c r="E29" s="40"/>
      <c r="F29" s="41"/>
      <c r="G29" s="42"/>
      <c r="H29" s="42"/>
    </row>
    <row r="30" spans="1:16" x14ac:dyDescent="0.35">
      <c r="A30" s="38" t="s">
        <v>36</v>
      </c>
      <c r="B30" s="38"/>
      <c r="C30" s="39">
        <v>3.19</v>
      </c>
      <c r="E30" s="40"/>
    </row>
    <row r="31" spans="1:16" x14ac:dyDescent="0.35">
      <c r="A31" s="43" t="s">
        <v>37</v>
      </c>
      <c r="C31" s="39">
        <v>3.25</v>
      </c>
      <c r="E31" s="40"/>
    </row>
    <row r="32" spans="1:16" x14ac:dyDescent="0.35">
      <c r="A32" s="44"/>
      <c r="C32" s="38"/>
      <c r="E32" s="40"/>
    </row>
    <row r="33" spans="1:16" x14ac:dyDescent="0.35">
      <c r="A33" s="45" t="s">
        <v>38</v>
      </c>
      <c r="B33" s="46"/>
      <c r="C33" s="47">
        <f>B25</f>
        <v>1341</v>
      </c>
      <c r="E33" s="40"/>
    </row>
    <row r="34" spans="1:16" x14ac:dyDescent="0.35">
      <c r="A34" s="45" t="s">
        <v>39</v>
      </c>
      <c r="B34" s="46"/>
      <c r="C34" s="47">
        <f>G25</f>
        <v>548</v>
      </c>
      <c r="E34" s="48"/>
    </row>
    <row r="35" spans="1:16" x14ac:dyDescent="0.35">
      <c r="A35" s="45" t="s">
        <v>40</v>
      </c>
      <c r="B35" s="46"/>
      <c r="C35" s="47">
        <f>SUM(C33:C34)</f>
        <v>1889</v>
      </c>
      <c r="E35" s="48"/>
    </row>
    <row r="36" spans="1:16" x14ac:dyDescent="0.35">
      <c r="A36" s="49" t="s">
        <v>41</v>
      </c>
      <c r="B36" s="46"/>
      <c r="C36" s="47">
        <v>8499</v>
      </c>
      <c r="E36" s="48"/>
      <c r="O36" s="59"/>
      <c r="P36" s="59"/>
    </row>
    <row r="37" spans="1:16" x14ac:dyDescent="0.35">
      <c r="A37" s="49" t="s">
        <v>42</v>
      </c>
      <c r="B37" s="46"/>
      <c r="C37" s="47">
        <f>C36+C35</f>
        <v>10388</v>
      </c>
      <c r="O37" s="60">
        <v>46038</v>
      </c>
      <c r="P37" s="60"/>
    </row>
    <row r="39" spans="1:16" x14ac:dyDescent="0.35">
      <c r="O39" s="50"/>
      <c r="P39" s="51"/>
    </row>
    <row r="40" spans="1:16" x14ac:dyDescent="0.35">
      <c r="O40" s="52"/>
      <c r="P40" s="53"/>
    </row>
  </sheetData>
  <mergeCells count="5">
    <mergeCell ref="B3:F3"/>
    <mergeCell ref="G3:K3"/>
    <mergeCell ref="L3:P3"/>
    <mergeCell ref="O36:P36"/>
    <mergeCell ref="O37:P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2025 IFC Grade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Domnick, Casey</cp:lastModifiedBy>
  <dcterms:created xsi:type="dcterms:W3CDTF">2025-06-11T15:23:29Z</dcterms:created>
  <dcterms:modified xsi:type="dcterms:W3CDTF">2026-01-23T16:42:58Z</dcterms:modified>
</cp:coreProperties>
</file>