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13_ncr:1_{0BA934B9-F3F8-4B1D-B870-92AFCE971A42}" xr6:coauthVersionLast="47" xr6:coauthVersionMax="47" xr10:uidLastSave="{00000000-0000-0000-0000-000000000000}"/>
  <bookViews>
    <workbookView xWindow="28680" yWindow="270" windowWidth="25440" windowHeight="15270" xr2:uid="{66621DD9-34AB-46DF-A978-DA3C1188AABB}"/>
  </bookViews>
  <sheets>
    <sheet name="Fall 2024 IFC Grad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E20" i="1"/>
  <c r="J11" i="1"/>
  <c r="E11" i="1"/>
  <c r="E26" i="1" l="1"/>
  <c r="J25" i="1"/>
  <c r="E25" i="1"/>
  <c r="J24" i="1"/>
  <c r="E24" i="1"/>
  <c r="J23" i="1"/>
  <c r="E23" i="1"/>
  <c r="J22" i="1"/>
  <c r="E22" i="1"/>
  <c r="N21" i="1"/>
  <c r="O21" i="1" s="1"/>
  <c r="M21" i="1"/>
  <c r="J21" i="1"/>
  <c r="J19" i="1"/>
  <c r="E19" i="1"/>
  <c r="J18" i="1"/>
  <c r="E18" i="1"/>
  <c r="J17" i="1"/>
  <c r="E16" i="1"/>
  <c r="E15" i="1"/>
  <c r="J15" i="1"/>
  <c r="J14" i="1"/>
  <c r="J13" i="1"/>
  <c r="E13" i="1"/>
  <c r="J12" i="1"/>
  <c r="J10" i="1"/>
  <c r="E10" i="1"/>
  <c r="E9" i="1"/>
  <c r="E8" i="1"/>
  <c r="J8" i="1"/>
  <c r="E7" i="1"/>
  <c r="J6" i="1"/>
  <c r="E6" i="1"/>
  <c r="L21" i="1"/>
  <c r="L6" i="1"/>
  <c r="I28" i="1"/>
  <c r="H28" i="1"/>
  <c r="G28" i="1"/>
  <c r="C37" i="1" s="1"/>
  <c r="D28" i="1"/>
  <c r="C28" i="1"/>
  <c r="B28" i="1"/>
  <c r="C36" i="1" s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J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J9" i="1"/>
  <c r="N8" i="1"/>
  <c r="M8" i="1"/>
  <c r="L8" i="1"/>
  <c r="N7" i="1"/>
  <c r="M7" i="1"/>
  <c r="L7" i="1"/>
  <c r="N6" i="1"/>
  <c r="M6" i="1"/>
  <c r="O25" i="1" l="1"/>
  <c r="O23" i="1"/>
  <c r="O22" i="1"/>
  <c r="O19" i="1"/>
  <c r="O18" i="1"/>
  <c r="F15" i="1"/>
  <c r="O15" i="1"/>
  <c r="O13" i="1"/>
  <c r="K12" i="1"/>
  <c r="O12" i="1"/>
  <c r="O8" i="1"/>
  <c r="F17" i="1"/>
  <c r="F24" i="1"/>
  <c r="F8" i="1"/>
  <c r="F6" i="1"/>
  <c r="F10" i="1"/>
  <c r="F12" i="1"/>
  <c r="F14" i="1"/>
  <c r="F16" i="1"/>
  <c r="F22" i="1"/>
  <c r="F18" i="1"/>
  <c r="F23" i="1"/>
  <c r="F25" i="1"/>
  <c r="F27" i="1"/>
  <c r="F19" i="1"/>
  <c r="F26" i="1"/>
  <c r="F20" i="1"/>
  <c r="F7" i="1"/>
  <c r="F9" i="1"/>
  <c r="F11" i="1"/>
  <c r="F13" i="1"/>
  <c r="E28" i="1"/>
  <c r="O27" i="1"/>
  <c r="J28" i="1"/>
  <c r="C38" i="1"/>
  <c r="O14" i="1"/>
  <c r="O24" i="1"/>
  <c r="K9" i="1"/>
  <c r="K11" i="1"/>
  <c r="L28" i="1"/>
  <c r="O16" i="1"/>
  <c r="K25" i="1"/>
  <c r="O26" i="1"/>
  <c r="O6" i="1"/>
  <c r="O11" i="1"/>
  <c r="O20" i="1"/>
  <c r="N28" i="1"/>
  <c r="K15" i="1"/>
  <c r="O7" i="1"/>
  <c r="O9" i="1"/>
  <c r="O10" i="1"/>
  <c r="O17" i="1"/>
  <c r="K23" i="1"/>
  <c r="M28" i="1"/>
  <c r="K22" i="1"/>
  <c r="K14" i="1"/>
  <c r="K20" i="1"/>
  <c r="K13" i="1"/>
  <c r="K19" i="1"/>
  <c r="P21" i="1" l="1"/>
  <c r="P19" i="1"/>
  <c r="O28" i="1"/>
  <c r="C30" i="1" s="1"/>
  <c r="P9" i="1"/>
  <c r="P20" i="1"/>
  <c r="P13" i="1"/>
  <c r="P24" i="1"/>
  <c r="P16" i="1"/>
  <c r="P8" i="1"/>
  <c r="P26" i="1"/>
  <c r="P17" i="1"/>
  <c r="P18" i="1"/>
  <c r="P15" i="1"/>
  <c r="P11" i="1"/>
  <c r="P27" i="1"/>
  <c r="P12" i="1"/>
  <c r="P7" i="1"/>
  <c r="P6" i="1"/>
  <c r="P22" i="1"/>
  <c r="P25" i="1"/>
  <c r="P14" i="1"/>
  <c r="P10" i="1"/>
  <c r="P23" i="1"/>
</calcChain>
</file>

<file path=xl/sharedStrings.xml><?xml version="1.0" encoding="utf-8"?>
<sst xmlns="http://schemas.openxmlformats.org/spreadsheetml/2006/main" count="68" uniqueCount="49">
  <si>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</si>
  <si>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</si>
  <si>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</si>
  <si>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</si>
  <si>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</si>
  <si>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</si>
  <si>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</si>
  <si>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</si>
  <si>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</si>
  <si>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</si>
  <si>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</si>
  <si>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NM</t>
  </si>
  <si>
    <t>Men</t>
  </si>
  <si>
    <t>Alpha Gamma Rho</t>
  </si>
  <si>
    <t>NA</t>
  </si>
  <si>
    <t>Alpha Sigma Phi</t>
  </si>
  <si>
    <t>Alpha Tau Omega</t>
  </si>
  <si>
    <t>Beta Theta Pi</t>
  </si>
  <si>
    <t>Beta Upsilon Chi</t>
  </si>
  <si>
    <t>Delta Tau Delta</t>
  </si>
  <si>
    <t>FarmHouse</t>
  </si>
  <si>
    <t>Kappa Alpha Order</t>
  </si>
  <si>
    <t>Kappa Sigma</t>
  </si>
  <si>
    <t>Lambda Chi Alpha</t>
  </si>
  <si>
    <t>Phi Delta Theta</t>
  </si>
  <si>
    <t>Phi Gamma Delta</t>
  </si>
  <si>
    <t>Phi Kappa Sigma</t>
  </si>
  <si>
    <t>Phi Kappa Tau</t>
  </si>
  <si>
    <t>Pi Kappa Alpha</t>
  </si>
  <si>
    <t>Sigma Alpha Epsilon</t>
  </si>
  <si>
    <t>Sigma Chi</t>
  </si>
  <si>
    <t>Sigma Nu</t>
  </si>
  <si>
    <t>Sigma Phi Epsilon</t>
  </si>
  <si>
    <t>Tau Kappa Epsilon</t>
  </si>
  <si>
    <t>Theta Chi</t>
  </si>
  <si>
    <t>TOTALS</t>
  </si>
  <si>
    <t>IFC GPA</t>
  </si>
  <si>
    <t>All Greek GPA</t>
  </si>
  <si>
    <t>All Men's Average</t>
  </si>
  <si>
    <t>Non Greek Undergraduate Men</t>
  </si>
  <si>
    <t>All Non Greek Average</t>
  </si>
  <si>
    <t># of Members</t>
  </si>
  <si>
    <t># of New Members/Pledges</t>
  </si>
  <si>
    <t># of IFC Men</t>
  </si>
  <si>
    <t># of Male Non Greek Undergrads</t>
  </si>
  <si>
    <t># of All Male Undergrads</t>
  </si>
  <si>
    <t>IFC Fall 2024 Grade Report</t>
  </si>
  <si>
    <t>Pi Kappa Phi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</si>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</sst>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/d/yyyy;@"/>
    <numFmt numFmtId="167" formatCode="[$-409]mmmm\ d\,\ yyyy;@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7" xfId="0" applyBorder="1"/>
    <xf numFmtId="0" fontId="4" fillId="0" borderId="6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5" fontId="0" fillId="0" borderId="6" xfId="0" applyNumberFormat="1" applyBorder="1"/>
    <xf numFmtId="1" fontId="5" fillId="0" borderId="1" xfId="0" applyNumberFormat="1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14" fontId="0" fillId="0" borderId="0" xfId="0" applyNumberFormat="1"/>
    <xf numFmtId="167" fontId="0" fillId="0" borderId="0" xfId="0" applyNumberFormat="1"/>
    <xf numFmtId="0" fontId="5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165" fontId="0" fillId="0" borderId="8" xfId="0" applyNumberFormat="1" applyBorder="1"/>
    <xf numFmtId="0" fontId="5" fillId="0" borderId="8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3" xfId="0" applyNumberFormat="1" applyBorder="1"/>
    <xf numFmtId="0" fontId="1" fillId="0" borderId="0" xfId="0" applyFont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7" fillId="0" borderId="0" xfId="0" applyFont="1"/>
    <xf numFmtId="14" fontId="1" fillId="0" borderId="0" xfId="0" applyNumberFormat="1" applyFont="1"/>
    <xf numFmtId="49" fontId="7" fillId="0" borderId="0" xfId="0" applyNumberFormat="1" applyFont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483F-EEEA-41C5-AD3A-0541D3F0C13B}">
  <dimension ref="A1:P43"/>
  <sheetViews>
    <sheetView tabSelected="1" workbookViewId="0">
      <selection activeCell="U39" sqref="U39"/>
    </sheetView>
  </sheetViews>
  <sheetFormatPr defaultRowHeight="14.5" x14ac:dyDescent="0.35"/>
  <cols>
    <col min="1" max="1" width="25.7265625" customWidth="1"/>
    <col min="2" max="2" width="6.7265625" customWidth="1"/>
    <col min="3" max="3" width="7.453125" customWidth="1"/>
    <col min="4" max="4" width="6.7265625" customWidth="1"/>
    <col min="5" max="5" width="7" style="2" customWidth="1"/>
    <col min="6" max="6" width="5.7265625" style="45" customWidth="1"/>
    <col min="7" max="9" width="6.7265625" customWidth="1"/>
    <col min="10" max="10" width="6.7265625" style="2" customWidth="1"/>
    <col min="11" max="11" width="5.7265625" customWidth="1"/>
    <col min="12" max="12" width="6.7265625" customWidth="1"/>
    <col min="13" max="13" width="7.54296875" bestFit="1" customWidth="1"/>
    <col min="14" max="14" width="6.7265625" customWidth="1"/>
    <col min="15" max="15" width="6.54296875" style="2" bestFit="1" customWidth="1"/>
    <col min="16" max="16" width="5.7265625" style="45" customWidth="1"/>
  </cols>
  <sheetData>
    <row r="1" spans="1:16" ht="20" x14ac:dyDescent="0.4">
      <c r="A1" s="1" t="s">
        <v>46</v>
      </c>
    </row>
    <row r="2" spans="1:16" ht="20" x14ac:dyDescent="0.4">
      <c r="A2" s="1"/>
      <c r="B2" s="3"/>
      <c r="C2" s="3"/>
      <c r="D2" s="3"/>
      <c r="E2" s="4"/>
      <c r="F2" s="46"/>
      <c r="G2" s="3"/>
      <c r="H2" s="3"/>
      <c r="I2" s="3"/>
      <c r="J2" s="4"/>
      <c r="K2" s="3"/>
      <c r="L2" s="3"/>
      <c r="M2" s="3"/>
      <c r="N2" s="3"/>
      <c r="O2" s="4"/>
      <c r="P2" s="46"/>
    </row>
    <row r="3" spans="1:16" ht="15.5" x14ac:dyDescent="0.35">
      <c r="A3" s="5" t="s">
        <v>0</v>
      </c>
      <c r="B3" s="54" t="s">
        <v>1</v>
      </c>
      <c r="C3" s="55"/>
      <c r="D3" s="55"/>
      <c r="E3" s="55"/>
      <c r="F3" s="56"/>
      <c r="G3" s="54" t="s">
        <v>2</v>
      </c>
      <c r="H3" s="55"/>
      <c r="I3" s="55"/>
      <c r="J3" s="55"/>
      <c r="K3" s="56"/>
      <c r="L3" s="54" t="s">
        <v>3</v>
      </c>
      <c r="M3" s="55"/>
      <c r="N3" s="55"/>
      <c r="O3" s="55"/>
      <c r="P3" s="56"/>
    </row>
    <row r="4" spans="1:16" x14ac:dyDescent="0.35">
      <c r="A4" s="6"/>
      <c r="B4" s="7" t="s">
        <v>4</v>
      </c>
      <c r="C4" s="7" t="s">
        <v>4</v>
      </c>
      <c r="D4" s="7" t="s">
        <v>5</v>
      </c>
      <c r="E4" s="8"/>
      <c r="F4" s="47"/>
      <c r="G4" s="10" t="s">
        <v>4</v>
      </c>
      <c r="H4" s="7" t="s">
        <v>4</v>
      </c>
      <c r="I4" s="7" t="s">
        <v>5</v>
      </c>
      <c r="J4" s="8"/>
      <c r="K4" s="9"/>
      <c r="L4" s="11" t="s">
        <v>4</v>
      </c>
      <c r="M4" s="11" t="s">
        <v>4</v>
      </c>
      <c r="N4" s="11" t="s">
        <v>5</v>
      </c>
      <c r="O4" s="8"/>
      <c r="P4" s="47"/>
    </row>
    <row r="5" spans="1:16" x14ac:dyDescent="0.35">
      <c r="A5" s="12"/>
      <c r="B5" s="13" t="s">
        <v>6</v>
      </c>
      <c r="C5" s="12" t="s">
        <v>7</v>
      </c>
      <c r="D5" s="12" t="s">
        <v>8</v>
      </c>
      <c r="E5" s="14" t="s">
        <v>9</v>
      </c>
      <c r="F5" s="15" t="s">
        <v>10</v>
      </c>
      <c r="G5" s="16" t="s">
        <v>11</v>
      </c>
      <c r="H5" s="12" t="s">
        <v>7</v>
      </c>
      <c r="I5" s="12" t="s">
        <v>8</v>
      </c>
      <c r="J5" s="14" t="s">
        <v>9</v>
      </c>
      <c r="K5" s="15" t="s">
        <v>10</v>
      </c>
      <c r="L5" s="17" t="s">
        <v>12</v>
      </c>
      <c r="M5" s="17" t="s">
        <v>7</v>
      </c>
      <c r="N5" s="17" t="s">
        <v>8</v>
      </c>
      <c r="O5" s="14" t="s">
        <v>9</v>
      </c>
      <c r="P5" s="15" t="s">
        <v>10</v>
      </c>
    </row>
    <row r="6" spans="1:16" x14ac:dyDescent="0.35">
      <c r="A6" s="37" t="s">
        <v>13</v>
      </c>
      <c r="B6" s="38">
        <v>83</v>
      </c>
      <c r="C6" s="39">
        <v>1182</v>
      </c>
      <c r="D6" s="39">
        <v>3985</v>
      </c>
      <c r="E6" s="40">
        <f t="shared" ref="E6:E11" si="0">D6/C6</f>
        <v>3.3714043993231813</v>
      </c>
      <c r="F6" s="52">
        <f>RANK(E6,$E$6:$E$27)</f>
        <v>6</v>
      </c>
      <c r="G6" s="38">
        <v>35</v>
      </c>
      <c r="H6" s="39">
        <v>466</v>
      </c>
      <c r="I6" s="39">
        <v>1615</v>
      </c>
      <c r="J6" s="40">
        <f>I6/H6</f>
        <v>3.4656652360515023</v>
      </c>
      <c r="K6" s="38">
        <v>5</v>
      </c>
      <c r="L6" s="38">
        <f t="shared" ref="L6:N27" si="1">SUM(B6,G6)</f>
        <v>118</v>
      </c>
      <c r="M6" s="39">
        <f t="shared" si="1"/>
        <v>1648</v>
      </c>
      <c r="N6" s="39">
        <f t="shared" si="1"/>
        <v>5600</v>
      </c>
      <c r="O6" s="40">
        <f t="shared" ref="O6:O27" si="2">TRANSPOSE(N6/M6)</f>
        <v>3.3980582524271843</v>
      </c>
      <c r="P6" s="41">
        <f t="shared" ref="P6:P26" si="3">RANK(O6,$O$6:$O$27)</f>
        <v>6</v>
      </c>
    </row>
    <row r="7" spans="1:16" x14ac:dyDescent="0.35">
      <c r="A7" s="37" t="s">
        <v>15</v>
      </c>
      <c r="B7" s="38">
        <v>20</v>
      </c>
      <c r="C7" s="39">
        <v>278</v>
      </c>
      <c r="D7" s="39">
        <v>854</v>
      </c>
      <c r="E7" s="40">
        <f t="shared" si="0"/>
        <v>3.0719424460431655</v>
      </c>
      <c r="F7" s="52">
        <f t="shared" ref="F7:F27" si="4">RANK(E7,$E$6:$E$27)</f>
        <v>18</v>
      </c>
      <c r="G7" s="38">
        <v>0</v>
      </c>
      <c r="H7" s="39">
        <v>0</v>
      </c>
      <c r="I7" s="39">
        <v>0</v>
      </c>
      <c r="J7" s="40" t="s">
        <v>48</v>
      </c>
      <c r="K7" s="38" t="s">
        <v>14</v>
      </c>
      <c r="L7" s="38">
        <f t="shared" si="1"/>
        <v>20</v>
      </c>
      <c r="M7" s="39">
        <f t="shared" si="1"/>
        <v>278</v>
      </c>
      <c r="N7" s="39">
        <f t="shared" si="1"/>
        <v>854</v>
      </c>
      <c r="O7" s="40">
        <f t="shared" si="2"/>
        <v>3.0719424460431655</v>
      </c>
      <c r="P7" s="41">
        <f t="shared" si="3"/>
        <v>16</v>
      </c>
    </row>
    <row r="8" spans="1:16" x14ac:dyDescent="0.35">
      <c r="A8" s="39" t="s">
        <v>16</v>
      </c>
      <c r="B8" s="38">
        <v>31</v>
      </c>
      <c r="C8" s="39">
        <v>432</v>
      </c>
      <c r="D8" s="39">
        <v>1383</v>
      </c>
      <c r="E8" s="40">
        <f t="shared" si="0"/>
        <v>3.2013888888888888</v>
      </c>
      <c r="F8" s="52">
        <f t="shared" si="4"/>
        <v>11</v>
      </c>
      <c r="G8" s="38">
        <v>27</v>
      </c>
      <c r="H8" s="39">
        <v>349</v>
      </c>
      <c r="I8" s="39">
        <v>1197</v>
      </c>
      <c r="J8" s="40">
        <f>I8/H8</f>
        <v>3.4297994269340975</v>
      </c>
      <c r="K8" s="38">
        <v>6</v>
      </c>
      <c r="L8" s="38">
        <f t="shared" si="1"/>
        <v>58</v>
      </c>
      <c r="M8" s="39">
        <f t="shared" si="1"/>
        <v>781</v>
      </c>
      <c r="N8" s="39">
        <f t="shared" si="1"/>
        <v>2580</v>
      </c>
      <c r="O8" s="40">
        <f t="shared" si="2"/>
        <v>3.3034571062740077</v>
      </c>
      <c r="P8" s="41">
        <f t="shared" si="3"/>
        <v>8</v>
      </c>
    </row>
    <row r="9" spans="1:16" x14ac:dyDescent="0.35">
      <c r="A9" s="39" t="s">
        <v>17</v>
      </c>
      <c r="B9" s="38">
        <v>136</v>
      </c>
      <c r="C9" s="39">
        <v>1957</v>
      </c>
      <c r="D9" s="39">
        <v>6861</v>
      </c>
      <c r="E9" s="40">
        <f t="shared" si="0"/>
        <v>3.5058763413387837</v>
      </c>
      <c r="F9" s="52">
        <f t="shared" si="4"/>
        <v>3</v>
      </c>
      <c r="G9" s="38">
        <v>48</v>
      </c>
      <c r="H9" s="39">
        <v>654</v>
      </c>
      <c r="I9" s="39">
        <v>2434</v>
      </c>
      <c r="J9" s="40">
        <f t="shared" ref="J9:J16" si="5">TRANSPOSE(I9/H9)</f>
        <v>3.7217125382262997</v>
      </c>
      <c r="K9" s="38">
        <f t="shared" ref="K9:K25" si="6">RANK(J9,$J$6:$J$27)</f>
        <v>2</v>
      </c>
      <c r="L9" s="38">
        <f t="shared" si="1"/>
        <v>184</v>
      </c>
      <c r="M9" s="39">
        <f t="shared" si="1"/>
        <v>2611</v>
      </c>
      <c r="N9" s="39">
        <f t="shared" si="1"/>
        <v>9295</v>
      </c>
      <c r="O9" s="40">
        <f t="shared" si="2"/>
        <v>3.5599387207966298</v>
      </c>
      <c r="P9" s="41">
        <f t="shared" si="3"/>
        <v>2</v>
      </c>
    </row>
    <row r="10" spans="1:16" x14ac:dyDescent="0.35">
      <c r="A10" s="39" t="s">
        <v>18</v>
      </c>
      <c r="B10" s="11">
        <v>35</v>
      </c>
      <c r="C10" s="42">
        <v>515</v>
      </c>
      <c r="D10" s="42">
        <v>1718</v>
      </c>
      <c r="E10" s="40">
        <f t="shared" si="0"/>
        <v>3.3359223300970875</v>
      </c>
      <c r="F10" s="52">
        <f t="shared" si="4"/>
        <v>8</v>
      </c>
      <c r="G10" s="43">
        <v>16</v>
      </c>
      <c r="H10" s="42">
        <v>228</v>
      </c>
      <c r="I10" s="42">
        <v>813</v>
      </c>
      <c r="J10" s="40">
        <f t="shared" ref="J10:J15" si="7">I10/H10</f>
        <v>3.5657894736842106</v>
      </c>
      <c r="K10" s="38">
        <v>3</v>
      </c>
      <c r="L10" s="38">
        <f t="shared" si="1"/>
        <v>51</v>
      </c>
      <c r="M10" s="39">
        <f t="shared" si="1"/>
        <v>743</v>
      </c>
      <c r="N10" s="39">
        <f t="shared" si="1"/>
        <v>2531</v>
      </c>
      <c r="O10" s="40">
        <f t="shared" si="2"/>
        <v>3.4064602960969044</v>
      </c>
      <c r="P10" s="41">
        <f t="shared" si="3"/>
        <v>5</v>
      </c>
    </row>
    <row r="11" spans="1:16" x14ac:dyDescent="0.35">
      <c r="A11" s="39" t="s">
        <v>19</v>
      </c>
      <c r="B11" s="11">
        <v>63</v>
      </c>
      <c r="C11" s="42">
        <v>880</v>
      </c>
      <c r="D11" s="42">
        <v>2862</v>
      </c>
      <c r="E11" s="44">
        <f t="shared" si="0"/>
        <v>3.2522727272727274</v>
      </c>
      <c r="F11" s="52">
        <f t="shared" si="4"/>
        <v>10</v>
      </c>
      <c r="G11" s="43">
        <v>25</v>
      </c>
      <c r="H11" s="42">
        <v>316</v>
      </c>
      <c r="I11" s="42">
        <v>1009</v>
      </c>
      <c r="J11" s="44">
        <f t="shared" si="7"/>
        <v>3.1930379746835444</v>
      </c>
      <c r="K11" s="38">
        <f t="shared" si="6"/>
        <v>11</v>
      </c>
      <c r="L11" s="11">
        <f t="shared" si="1"/>
        <v>88</v>
      </c>
      <c r="M11" s="42">
        <f t="shared" si="1"/>
        <v>1196</v>
      </c>
      <c r="N11" s="42">
        <f t="shared" si="1"/>
        <v>3871</v>
      </c>
      <c r="O11" s="44">
        <f t="shared" si="2"/>
        <v>3.2366220735785953</v>
      </c>
      <c r="P11" s="41">
        <f t="shared" si="3"/>
        <v>10</v>
      </c>
    </row>
    <row r="12" spans="1:16" x14ac:dyDescent="0.35">
      <c r="A12" s="39" t="s">
        <v>20</v>
      </c>
      <c r="B12" s="11">
        <v>83</v>
      </c>
      <c r="C12" s="42">
        <v>1182</v>
      </c>
      <c r="D12" s="42">
        <v>4343</v>
      </c>
      <c r="E12" s="44">
        <v>3.670464504820333</v>
      </c>
      <c r="F12" s="52">
        <f t="shared" si="4"/>
        <v>1</v>
      </c>
      <c r="G12" s="43">
        <v>26</v>
      </c>
      <c r="H12" s="42">
        <v>355</v>
      </c>
      <c r="I12" s="42">
        <v>1354</v>
      </c>
      <c r="J12" s="44">
        <f t="shared" si="7"/>
        <v>3.8140845070422533</v>
      </c>
      <c r="K12" s="38">
        <f t="shared" si="6"/>
        <v>1</v>
      </c>
      <c r="L12" s="11">
        <f t="shared" si="1"/>
        <v>109</v>
      </c>
      <c r="M12" s="42">
        <f t="shared" si="1"/>
        <v>1537</v>
      </c>
      <c r="N12" s="42">
        <f t="shared" si="1"/>
        <v>5697</v>
      </c>
      <c r="O12" s="44">
        <f t="shared" si="2"/>
        <v>3.7065712426805466</v>
      </c>
      <c r="P12" s="41">
        <f t="shared" si="3"/>
        <v>1</v>
      </c>
    </row>
    <row r="13" spans="1:16" x14ac:dyDescent="0.35">
      <c r="A13" s="39" t="s">
        <v>21</v>
      </c>
      <c r="B13" s="11">
        <v>22</v>
      </c>
      <c r="C13" s="42">
        <v>278</v>
      </c>
      <c r="D13" s="42">
        <v>863</v>
      </c>
      <c r="E13" s="44">
        <f>D13/C13</f>
        <v>3.1043165467625897</v>
      </c>
      <c r="F13" s="52">
        <f t="shared" si="4"/>
        <v>14</v>
      </c>
      <c r="G13" s="43">
        <v>12</v>
      </c>
      <c r="H13" s="42">
        <v>150</v>
      </c>
      <c r="I13" s="42">
        <v>476</v>
      </c>
      <c r="J13" s="44">
        <f t="shared" si="7"/>
        <v>3.1733333333333333</v>
      </c>
      <c r="K13" s="38">
        <f t="shared" si="6"/>
        <v>14</v>
      </c>
      <c r="L13" s="11">
        <f t="shared" si="1"/>
        <v>34</v>
      </c>
      <c r="M13" s="42">
        <f>SUM(C13,H13)</f>
        <v>428</v>
      </c>
      <c r="N13" s="42">
        <f>SUM(D13,I13)</f>
        <v>1339</v>
      </c>
      <c r="O13" s="44">
        <f t="shared" si="2"/>
        <v>3.1285046728971961</v>
      </c>
      <c r="P13" s="41">
        <f t="shared" si="3"/>
        <v>15</v>
      </c>
    </row>
    <row r="14" spans="1:16" x14ac:dyDescent="0.35">
      <c r="A14" s="39" t="s">
        <v>22</v>
      </c>
      <c r="B14" s="11">
        <v>79</v>
      </c>
      <c r="C14" s="42">
        <v>1131</v>
      </c>
      <c r="D14" s="42">
        <v>3699</v>
      </c>
      <c r="E14" s="44">
        <v>3.3618895116092875</v>
      </c>
      <c r="F14" s="52">
        <f t="shared" si="4"/>
        <v>7</v>
      </c>
      <c r="G14" s="43">
        <v>37</v>
      </c>
      <c r="H14" s="42">
        <v>495</v>
      </c>
      <c r="I14" s="42">
        <v>1576</v>
      </c>
      <c r="J14" s="44">
        <f t="shared" si="7"/>
        <v>3.1838383838383839</v>
      </c>
      <c r="K14" s="38">
        <f t="shared" si="6"/>
        <v>13</v>
      </c>
      <c r="L14" s="11">
        <f t="shared" si="1"/>
        <v>116</v>
      </c>
      <c r="M14" s="42">
        <f t="shared" si="1"/>
        <v>1626</v>
      </c>
      <c r="N14" s="42">
        <f t="shared" si="1"/>
        <v>5275</v>
      </c>
      <c r="O14" s="44">
        <f t="shared" si="2"/>
        <v>3.2441574415744157</v>
      </c>
      <c r="P14" s="41">
        <f t="shared" si="3"/>
        <v>9</v>
      </c>
    </row>
    <row r="15" spans="1:16" x14ac:dyDescent="0.35">
      <c r="A15" s="39" t="s">
        <v>23</v>
      </c>
      <c r="B15" s="11">
        <v>77</v>
      </c>
      <c r="C15" s="42">
        <v>1042</v>
      </c>
      <c r="D15" s="42">
        <v>3231</v>
      </c>
      <c r="E15" s="44">
        <f>D15/C15</f>
        <v>3.1007677543186181</v>
      </c>
      <c r="F15" s="52">
        <f t="shared" si="4"/>
        <v>15</v>
      </c>
      <c r="G15" s="43">
        <v>39</v>
      </c>
      <c r="H15" s="42">
        <v>516</v>
      </c>
      <c r="I15" s="42">
        <v>1645</v>
      </c>
      <c r="J15" s="44">
        <f t="shared" si="7"/>
        <v>3.1879844961240309</v>
      </c>
      <c r="K15" s="38">
        <f t="shared" si="6"/>
        <v>12</v>
      </c>
      <c r="L15" s="11">
        <f t="shared" si="1"/>
        <v>116</v>
      </c>
      <c r="M15" s="42">
        <f t="shared" si="1"/>
        <v>1558</v>
      </c>
      <c r="N15" s="42">
        <f t="shared" si="1"/>
        <v>4876</v>
      </c>
      <c r="O15" s="44">
        <f t="shared" si="2"/>
        <v>3.1296534017971758</v>
      </c>
      <c r="P15" s="41">
        <f t="shared" si="3"/>
        <v>14</v>
      </c>
    </row>
    <row r="16" spans="1:16" x14ac:dyDescent="0.35">
      <c r="A16" s="39" t="s">
        <v>24</v>
      </c>
      <c r="B16" s="11">
        <v>108</v>
      </c>
      <c r="C16" s="42">
        <v>1494</v>
      </c>
      <c r="D16" s="42">
        <v>4650</v>
      </c>
      <c r="E16" s="44">
        <f>D16/C16</f>
        <v>3.1124497991967872</v>
      </c>
      <c r="F16" s="52">
        <f t="shared" si="4"/>
        <v>13</v>
      </c>
      <c r="G16" s="43">
        <v>36</v>
      </c>
      <c r="H16" s="42">
        <v>479</v>
      </c>
      <c r="I16" s="42">
        <v>1608</v>
      </c>
      <c r="J16" s="44">
        <f t="shared" si="5"/>
        <v>3.3569937369519831</v>
      </c>
      <c r="K16" s="38">
        <v>8</v>
      </c>
      <c r="L16" s="11">
        <f t="shared" si="1"/>
        <v>144</v>
      </c>
      <c r="M16" s="42">
        <f t="shared" si="1"/>
        <v>1973</v>
      </c>
      <c r="N16" s="42">
        <f t="shared" si="1"/>
        <v>6258</v>
      </c>
      <c r="O16" s="44">
        <f t="shared" si="2"/>
        <v>3.1718195641155602</v>
      </c>
      <c r="P16" s="41">
        <f t="shared" si="3"/>
        <v>13</v>
      </c>
    </row>
    <row r="17" spans="1:16" x14ac:dyDescent="0.35">
      <c r="A17" s="39" t="s">
        <v>25</v>
      </c>
      <c r="B17" s="11">
        <v>104</v>
      </c>
      <c r="C17" s="42">
        <v>1462</v>
      </c>
      <c r="D17" s="42">
        <v>5055</v>
      </c>
      <c r="E17" s="44">
        <v>3.3913043478260869</v>
      </c>
      <c r="F17" s="52">
        <f t="shared" si="4"/>
        <v>4</v>
      </c>
      <c r="G17" s="43">
        <v>53</v>
      </c>
      <c r="H17" s="42">
        <v>715</v>
      </c>
      <c r="I17" s="42">
        <v>2481</v>
      </c>
      <c r="J17" s="44">
        <f t="shared" ref="J17:J25" si="8">I17/H17</f>
        <v>3.4699300699300699</v>
      </c>
      <c r="K17" s="38">
        <v>4</v>
      </c>
      <c r="L17" s="11">
        <f t="shared" si="1"/>
        <v>157</v>
      </c>
      <c r="M17" s="42">
        <f t="shared" si="1"/>
        <v>2177</v>
      </c>
      <c r="N17" s="42">
        <f t="shared" si="1"/>
        <v>7536</v>
      </c>
      <c r="O17" s="44">
        <f t="shared" si="2"/>
        <v>3.4616444648598987</v>
      </c>
      <c r="P17" s="41">
        <f t="shared" si="3"/>
        <v>4</v>
      </c>
    </row>
    <row r="18" spans="1:16" x14ac:dyDescent="0.35">
      <c r="A18" s="39" t="s">
        <v>26</v>
      </c>
      <c r="B18" s="11">
        <v>10</v>
      </c>
      <c r="C18" s="42">
        <v>146</v>
      </c>
      <c r="D18" s="42">
        <v>419</v>
      </c>
      <c r="E18" s="44">
        <f>D18/C18</f>
        <v>2.8698630136986303</v>
      </c>
      <c r="F18" s="52">
        <f t="shared" si="4"/>
        <v>19</v>
      </c>
      <c r="G18" s="43">
        <v>1</v>
      </c>
      <c r="H18" s="42">
        <v>16</v>
      </c>
      <c r="I18" s="42">
        <v>12</v>
      </c>
      <c r="J18" s="44">
        <f t="shared" si="8"/>
        <v>0.75</v>
      </c>
      <c r="K18" s="38">
        <v>19</v>
      </c>
      <c r="L18" s="11">
        <f t="shared" si="1"/>
        <v>11</v>
      </c>
      <c r="M18" s="42">
        <f t="shared" si="1"/>
        <v>162</v>
      </c>
      <c r="N18" s="42">
        <f t="shared" si="1"/>
        <v>431</v>
      </c>
      <c r="O18" s="44">
        <f t="shared" si="2"/>
        <v>2.6604938271604937</v>
      </c>
      <c r="P18" s="41">
        <f t="shared" si="3"/>
        <v>21</v>
      </c>
    </row>
    <row r="19" spans="1:16" x14ac:dyDescent="0.35">
      <c r="A19" s="39" t="s">
        <v>27</v>
      </c>
      <c r="B19" s="11">
        <v>26</v>
      </c>
      <c r="C19" s="42">
        <v>365</v>
      </c>
      <c r="D19" s="42">
        <v>1130</v>
      </c>
      <c r="E19" s="44">
        <f>D19/C19</f>
        <v>3.095890410958904</v>
      </c>
      <c r="F19" s="52">
        <f t="shared" si="4"/>
        <v>16</v>
      </c>
      <c r="G19" s="43">
        <v>6</v>
      </c>
      <c r="H19" s="42">
        <v>75</v>
      </c>
      <c r="I19" s="42">
        <v>180</v>
      </c>
      <c r="J19" s="44">
        <f t="shared" si="8"/>
        <v>2.4</v>
      </c>
      <c r="K19" s="38">
        <f t="shared" si="6"/>
        <v>18</v>
      </c>
      <c r="L19" s="11">
        <f t="shared" si="1"/>
        <v>32</v>
      </c>
      <c r="M19" s="42">
        <f t="shared" si="1"/>
        <v>440</v>
      </c>
      <c r="N19" s="42">
        <f t="shared" si="1"/>
        <v>1310</v>
      </c>
      <c r="O19" s="44">
        <f t="shared" si="2"/>
        <v>2.9772727272727271</v>
      </c>
      <c r="P19" s="41">
        <f t="shared" si="3"/>
        <v>19</v>
      </c>
    </row>
    <row r="20" spans="1:16" x14ac:dyDescent="0.35">
      <c r="A20" s="39" t="s">
        <v>28</v>
      </c>
      <c r="B20" s="11">
        <v>99</v>
      </c>
      <c r="C20" s="42">
        <v>1366</v>
      </c>
      <c r="D20" s="42">
        <v>4284</v>
      </c>
      <c r="E20" s="44">
        <f>D20/C20</f>
        <v>3.1361639824304537</v>
      </c>
      <c r="F20" s="52">
        <f t="shared" si="4"/>
        <v>12</v>
      </c>
      <c r="G20" s="43">
        <v>37</v>
      </c>
      <c r="H20" s="42">
        <v>462</v>
      </c>
      <c r="I20" s="42">
        <v>1179</v>
      </c>
      <c r="J20" s="44">
        <f t="shared" si="8"/>
        <v>2.551948051948052</v>
      </c>
      <c r="K20" s="38">
        <f t="shared" si="6"/>
        <v>17</v>
      </c>
      <c r="L20" s="11">
        <f t="shared" si="1"/>
        <v>136</v>
      </c>
      <c r="M20" s="42">
        <f t="shared" si="1"/>
        <v>1828</v>
      </c>
      <c r="N20" s="42">
        <f t="shared" si="1"/>
        <v>5463</v>
      </c>
      <c r="O20" s="44">
        <f>TRANSPOSE(N20/M20)</f>
        <v>2.9885120350109409</v>
      </c>
      <c r="P20" s="41">
        <f t="shared" si="3"/>
        <v>18</v>
      </c>
    </row>
    <row r="21" spans="1:16" x14ac:dyDescent="0.35">
      <c r="A21" s="39" t="s">
        <v>47</v>
      </c>
      <c r="B21" s="11"/>
      <c r="C21" s="42"/>
      <c r="D21" s="42"/>
      <c r="E21" s="44"/>
      <c r="F21" s="52"/>
      <c r="G21" s="43">
        <v>26</v>
      </c>
      <c r="H21" s="42">
        <v>354</v>
      </c>
      <c r="I21" s="42">
        <v>1134</v>
      </c>
      <c r="J21" s="44">
        <f t="shared" si="8"/>
        <v>3.2033898305084745</v>
      </c>
      <c r="K21" s="38">
        <v>10</v>
      </c>
      <c r="L21" s="11">
        <f t="shared" si="1"/>
        <v>26</v>
      </c>
      <c r="M21" s="42">
        <f>H21+C21</f>
        <v>354</v>
      </c>
      <c r="N21" s="42">
        <f>I21+D21</f>
        <v>1134</v>
      </c>
      <c r="O21" s="44">
        <f>TRANSPOSE(N21/M21)</f>
        <v>3.2033898305084745</v>
      </c>
      <c r="P21" s="41">
        <f t="shared" si="3"/>
        <v>12</v>
      </c>
    </row>
    <row r="22" spans="1:16" x14ac:dyDescent="0.35">
      <c r="A22" s="39" t="s">
        <v>29</v>
      </c>
      <c r="B22" s="11">
        <v>64</v>
      </c>
      <c r="C22" s="42">
        <v>919</v>
      </c>
      <c r="D22" s="42">
        <v>2830</v>
      </c>
      <c r="E22" s="44">
        <f>D22/C22</f>
        <v>3.0794341675734493</v>
      </c>
      <c r="F22" s="52">
        <f t="shared" si="4"/>
        <v>17</v>
      </c>
      <c r="G22" s="43">
        <v>35</v>
      </c>
      <c r="H22" s="42">
        <v>463</v>
      </c>
      <c r="I22" s="42">
        <v>1414</v>
      </c>
      <c r="J22" s="44">
        <f t="shared" si="8"/>
        <v>3.0539956803455723</v>
      </c>
      <c r="K22" s="38">
        <f t="shared" si="6"/>
        <v>16</v>
      </c>
      <c r="L22" s="11">
        <f t="shared" si="1"/>
        <v>99</v>
      </c>
      <c r="M22" s="42">
        <f t="shared" si="1"/>
        <v>1382</v>
      </c>
      <c r="N22" s="42">
        <f t="shared" si="1"/>
        <v>4244</v>
      </c>
      <c r="O22" s="44">
        <f t="shared" si="2"/>
        <v>3.0709117221418234</v>
      </c>
      <c r="P22" s="41">
        <f t="shared" si="3"/>
        <v>17</v>
      </c>
    </row>
    <row r="23" spans="1:16" x14ac:dyDescent="0.35">
      <c r="A23" s="39" t="s">
        <v>30</v>
      </c>
      <c r="B23" s="11">
        <v>102</v>
      </c>
      <c r="C23" s="42">
        <v>1448</v>
      </c>
      <c r="D23" s="42">
        <v>5125</v>
      </c>
      <c r="E23" s="44">
        <f>D23/C23</f>
        <v>3.5393646408839778</v>
      </c>
      <c r="F23" s="52">
        <f t="shared" si="4"/>
        <v>2</v>
      </c>
      <c r="G23" s="43">
        <v>37</v>
      </c>
      <c r="H23" s="42">
        <v>481</v>
      </c>
      <c r="I23" s="42">
        <v>1641</v>
      </c>
      <c r="J23" s="44">
        <f t="shared" si="8"/>
        <v>3.4116424116424118</v>
      </c>
      <c r="K23" s="38">
        <f t="shared" si="6"/>
        <v>7</v>
      </c>
      <c r="L23" s="11">
        <f t="shared" si="1"/>
        <v>139</v>
      </c>
      <c r="M23" s="42">
        <f t="shared" si="1"/>
        <v>1929</v>
      </c>
      <c r="N23" s="42">
        <f t="shared" si="1"/>
        <v>6766</v>
      </c>
      <c r="O23" s="44">
        <f t="shared" si="2"/>
        <v>3.5075168481078278</v>
      </c>
      <c r="P23" s="41">
        <f t="shared" si="3"/>
        <v>3</v>
      </c>
    </row>
    <row r="24" spans="1:16" x14ac:dyDescent="0.35">
      <c r="A24" s="39" t="s">
        <v>31</v>
      </c>
      <c r="B24" s="11">
        <v>103</v>
      </c>
      <c r="C24" s="42">
        <v>1437</v>
      </c>
      <c r="D24" s="42">
        <v>4856</v>
      </c>
      <c r="E24" s="44">
        <f>D24/C24</f>
        <v>3.3792623521224772</v>
      </c>
      <c r="F24" s="52">
        <f t="shared" si="4"/>
        <v>5</v>
      </c>
      <c r="G24" s="43">
        <v>46</v>
      </c>
      <c r="H24" s="42">
        <v>599</v>
      </c>
      <c r="I24" s="42">
        <v>1997</v>
      </c>
      <c r="J24" s="44">
        <f t="shared" si="8"/>
        <v>3.333889816360601</v>
      </c>
      <c r="K24" s="38">
        <v>9</v>
      </c>
      <c r="L24" s="11">
        <f t="shared" si="1"/>
        <v>149</v>
      </c>
      <c r="M24" s="42">
        <f t="shared" si="1"/>
        <v>2036</v>
      </c>
      <c r="N24" s="42">
        <f t="shared" si="1"/>
        <v>6853</v>
      </c>
      <c r="O24" s="44">
        <f t="shared" si="2"/>
        <v>3.3659135559921416</v>
      </c>
      <c r="P24" s="41">
        <f t="shared" si="3"/>
        <v>7</v>
      </c>
    </row>
    <row r="25" spans="1:16" x14ac:dyDescent="0.35">
      <c r="A25" s="39" t="s">
        <v>32</v>
      </c>
      <c r="B25" s="11">
        <v>103</v>
      </c>
      <c r="C25" s="42">
        <v>1458</v>
      </c>
      <c r="D25" s="42">
        <v>4808</v>
      </c>
      <c r="E25" s="44">
        <f>D25/C25</f>
        <v>3.2976680384087791</v>
      </c>
      <c r="F25" s="52">
        <f t="shared" si="4"/>
        <v>9</v>
      </c>
      <c r="G25" s="43">
        <v>49</v>
      </c>
      <c r="H25" s="42">
        <v>627</v>
      </c>
      <c r="I25" s="42">
        <v>1924</v>
      </c>
      <c r="J25" s="44">
        <f t="shared" si="8"/>
        <v>3.068580542264753</v>
      </c>
      <c r="K25" s="38">
        <f t="shared" si="6"/>
        <v>15</v>
      </c>
      <c r="L25" s="11">
        <f t="shared" si="1"/>
        <v>152</v>
      </c>
      <c r="M25" s="42">
        <f t="shared" si="1"/>
        <v>2085</v>
      </c>
      <c r="N25" s="42">
        <f t="shared" si="1"/>
        <v>6732</v>
      </c>
      <c r="O25" s="44">
        <f t="shared" si="2"/>
        <v>3.2287769784172662</v>
      </c>
      <c r="P25" s="41">
        <f t="shared" si="3"/>
        <v>11</v>
      </c>
    </row>
    <row r="26" spans="1:16" x14ac:dyDescent="0.35">
      <c r="A26" s="18" t="s">
        <v>33</v>
      </c>
      <c r="B26" s="7">
        <v>4</v>
      </c>
      <c r="C26" s="6">
        <v>50</v>
      </c>
      <c r="D26" s="6">
        <v>128</v>
      </c>
      <c r="E26" s="44">
        <f>D26/C26</f>
        <v>2.56</v>
      </c>
      <c r="F26" s="52">
        <f t="shared" si="4"/>
        <v>21</v>
      </c>
      <c r="G26" s="10">
        <v>0</v>
      </c>
      <c r="H26" s="6">
        <v>0</v>
      </c>
      <c r="I26" s="6">
        <v>0</v>
      </c>
      <c r="J26" s="44" t="s">
        <v>48</v>
      </c>
      <c r="K26" s="38" t="s">
        <v>14</v>
      </c>
      <c r="L26" s="11">
        <f t="shared" si="1"/>
        <v>4</v>
      </c>
      <c r="M26" s="42">
        <f t="shared" si="1"/>
        <v>50</v>
      </c>
      <c r="N26" s="42">
        <f t="shared" si="1"/>
        <v>128</v>
      </c>
      <c r="O26" s="44">
        <f t="shared" si="2"/>
        <v>2.56</v>
      </c>
      <c r="P26" s="41">
        <f t="shared" si="3"/>
        <v>22</v>
      </c>
    </row>
    <row r="27" spans="1:16" x14ac:dyDescent="0.35">
      <c r="A27" s="18" t="s">
        <v>34</v>
      </c>
      <c r="B27" s="7">
        <v>10</v>
      </c>
      <c r="C27" s="6">
        <v>131</v>
      </c>
      <c r="D27" s="6">
        <v>373</v>
      </c>
      <c r="E27" s="44">
        <v>2.8473282442748094</v>
      </c>
      <c r="F27" s="52">
        <f t="shared" si="4"/>
        <v>20</v>
      </c>
      <c r="G27" s="10">
        <v>0</v>
      </c>
      <c r="H27" s="6">
        <v>0</v>
      </c>
      <c r="I27" s="6">
        <v>0</v>
      </c>
      <c r="J27" s="44" t="s">
        <v>48</v>
      </c>
      <c r="K27" s="38" t="s">
        <v>48</v>
      </c>
      <c r="L27" s="11">
        <f t="shared" si="1"/>
        <v>10</v>
      </c>
      <c r="M27" s="42">
        <f t="shared" si="1"/>
        <v>131</v>
      </c>
      <c r="N27" s="42">
        <f t="shared" si="1"/>
        <v>373</v>
      </c>
      <c r="O27" s="44">
        <f t="shared" si="2"/>
        <v>2.8473282442748094</v>
      </c>
      <c r="P27" s="41">
        <f>RANK(O27,$O$6:$O$27)</f>
        <v>20</v>
      </c>
    </row>
    <row r="28" spans="1:16" x14ac:dyDescent="0.35">
      <c r="A28" s="19" t="s">
        <v>35</v>
      </c>
      <c r="B28" s="20">
        <f>SUM(B6:B27)</f>
        <v>1362</v>
      </c>
      <c r="C28" s="21">
        <f>SUM(C6:C27)</f>
        <v>19153</v>
      </c>
      <c r="D28" s="21">
        <f>SUM(D6:D27)</f>
        <v>63457</v>
      </c>
      <c r="E28" s="22">
        <f>SUM(D28/C28)</f>
        <v>3.3131624288623192</v>
      </c>
      <c r="F28" s="53"/>
      <c r="G28" s="23">
        <f>SUM(G6:G27)</f>
        <v>591</v>
      </c>
      <c r="H28" s="21">
        <f>SUM(H6:H27)</f>
        <v>7800</v>
      </c>
      <c r="I28" s="21">
        <f>SUM(I6:I27)</f>
        <v>25689</v>
      </c>
      <c r="J28" s="22">
        <f>SUM(I28/H28)</f>
        <v>3.2934615384615387</v>
      </c>
      <c r="K28" s="18"/>
      <c r="L28" s="21">
        <f>SUM(L6:L27)</f>
        <v>1953</v>
      </c>
      <c r="M28" s="21">
        <f>SUM(M6:M27)</f>
        <v>26953</v>
      </c>
      <c r="N28" s="21">
        <f>SUM(N6:N27)</f>
        <v>89146</v>
      </c>
      <c r="O28" s="22">
        <f>SUM(N28/M28)</f>
        <v>3.3074611360516455</v>
      </c>
      <c r="P28" s="48"/>
    </row>
    <row r="30" spans="1:16" x14ac:dyDescent="0.35">
      <c r="A30" s="24" t="s">
        <v>36</v>
      </c>
      <c r="B30" s="24"/>
      <c r="C30" s="25">
        <f>O28</f>
        <v>3.3074611360516455</v>
      </c>
    </row>
    <row r="31" spans="1:16" x14ac:dyDescent="0.35">
      <c r="A31" s="24" t="s">
        <v>37</v>
      </c>
      <c r="B31" s="24"/>
      <c r="C31" s="25">
        <v>3.403</v>
      </c>
      <c r="E31" s="26"/>
    </row>
    <row r="32" spans="1:16" x14ac:dyDescent="0.35">
      <c r="A32" s="24" t="s">
        <v>38</v>
      </c>
      <c r="B32" s="24"/>
      <c r="C32" s="25">
        <v>3.161</v>
      </c>
      <c r="E32" s="26"/>
      <c r="F32" s="49"/>
      <c r="G32" s="27"/>
      <c r="H32" s="27"/>
    </row>
    <row r="33" spans="1:16" x14ac:dyDescent="0.35">
      <c r="A33" s="24" t="s">
        <v>39</v>
      </c>
      <c r="B33" s="24"/>
      <c r="C33" s="25">
        <v>3.125</v>
      </c>
      <c r="E33" s="26"/>
    </row>
    <row r="34" spans="1:16" x14ac:dyDescent="0.35">
      <c r="A34" s="28" t="s">
        <v>40</v>
      </c>
      <c r="C34" s="25">
        <v>3.19</v>
      </c>
      <c r="E34" s="26"/>
    </row>
    <row r="35" spans="1:16" x14ac:dyDescent="0.35">
      <c r="A35" s="29"/>
      <c r="C35" s="24"/>
      <c r="E35" s="26"/>
    </row>
    <row r="36" spans="1:16" x14ac:dyDescent="0.35">
      <c r="A36" s="30" t="s">
        <v>41</v>
      </c>
      <c r="B36" s="31"/>
      <c r="C36" s="32">
        <f>B28</f>
        <v>1362</v>
      </c>
      <c r="E36" s="26"/>
    </row>
    <row r="37" spans="1:16" x14ac:dyDescent="0.35">
      <c r="A37" s="30" t="s">
        <v>42</v>
      </c>
      <c r="B37" s="31"/>
      <c r="C37" s="32">
        <f>G28</f>
        <v>591</v>
      </c>
      <c r="E37" s="33"/>
    </row>
    <row r="38" spans="1:16" x14ac:dyDescent="0.35">
      <c r="A38" s="30" t="s">
        <v>43</v>
      </c>
      <c r="B38" s="31"/>
      <c r="C38" s="32">
        <f>SUM(C36:C37)</f>
        <v>1953</v>
      </c>
      <c r="E38" s="33"/>
    </row>
    <row r="39" spans="1:16" x14ac:dyDescent="0.35">
      <c r="A39" s="34" t="s">
        <v>44</v>
      </c>
      <c r="B39" s="31"/>
      <c r="C39" s="32">
        <v>8535</v>
      </c>
      <c r="E39" s="33"/>
      <c r="O39" s="57"/>
      <c r="P39" s="57"/>
    </row>
    <row r="40" spans="1:16" x14ac:dyDescent="0.35">
      <c r="A40" s="34" t="s">
        <v>45</v>
      </c>
      <c r="B40" s="31"/>
      <c r="C40" s="32">
        <v>10556</v>
      </c>
      <c r="O40" s="58">
        <v>45672</v>
      </c>
      <c r="P40" s="58"/>
    </row>
    <row r="42" spans="1:16" x14ac:dyDescent="0.35">
      <c r="O42" s="35"/>
      <c r="P42" s="50"/>
    </row>
    <row r="43" spans="1:16" x14ac:dyDescent="0.35">
      <c r="O43" s="36"/>
      <c r="P43" s="51"/>
    </row>
  </sheetData>
  <mergeCells count="5">
    <mergeCell ref="B3:F3"/>
    <mergeCell ref="G3:K3"/>
    <mergeCell ref="L3:P3"/>
    <mergeCell ref="O39:P39"/>
    <mergeCell ref="O40:P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2024 IFC Grade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2025-01-13T15:49:34Z</dcterms:created>
  <dcterms:modified xsi:type="dcterms:W3CDTF">2026-01-23T16:42:42Z</dcterms:modified>
</cp:coreProperties>
</file>