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MPUSLIFE\GreekLife\GreekLifeStaff\Grades\IFC\Grade Reports\"/>
    </mc:Choice>
  </mc:AlternateContent>
  <xr:revisionPtr revIDLastSave="0" documentId="13_ncr:1_{168BFE21-1EC5-4F0D-AA1E-1320D7568630}" xr6:coauthVersionLast="47" xr6:coauthVersionMax="47" xr10:uidLastSave="{00000000-0000-0000-0000-000000000000}"/>
  <bookViews>
    <workbookView xWindow="-27465" yWindow="1050" windowWidth="21600" windowHeight="11265" xr2:uid="{00000000-000D-0000-FFFF-FFFF00000000}"/>
  </bookViews>
  <sheets>
    <sheet name="IFC Fall 202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J26" i="1"/>
  <c r="J8" i="1"/>
  <c r="J23" i="1"/>
  <c r="J17" i="1"/>
  <c r="J6" i="1"/>
  <c r="N25" i="1" l="1"/>
  <c r="M25" i="1"/>
  <c r="L25" i="1"/>
  <c r="E25" i="1"/>
  <c r="O25" i="1" l="1"/>
  <c r="J20" i="1"/>
  <c r="M13" i="1"/>
  <c r="N13" i="1"/>
  <c r="J12" i="1"/>
  <c r="J11" i="1"/>
  <c r="E7" i="1"/>
  <c r="E18" i="1" l="1"/>
  <c r="E16" i="1"/>
  <c r="N19" i="1" l="1"/>
  <c r="M19" i="1"/>
  <c r="L19" i="1"/>
  <c r="J19" i="1"/>
  <c r="E19" i="1"/>
  <c r="O19" i="1" l="1"/>
  <c r="N10" i="1"/>
  <c r="M10" i="1"/>
  <c r="L10" i="1"/>
  <c r="J10" i="1"/>
  <c r="E10" i="1"/>
  <c r="O10" i="1" l="1"/>
  <c r="N7" i="1"/>
  <c r="M7" i="1"/>
  <c r="L7" i="1"/>
  <c r="O7" i="1" l="1"/>
  <c r="N24" i="1"/>
  <c r="M24" i="1"/>
  <c r="L24" i="1"/>
  <c r="J24" i="1"/>
  <c r="E24" i="1"/>
  <c r="O24" i="1" l="1"/>
  <c r="I27" i="1" l="1"/>
  <c r="H27" i="1"/>
  <c r="G27" i="1"/>
  <c r="C36" i="1" s="1"/>
  <c r="D27" i="1"/>
  <c r="C27" i="1"/>
  <c r="B27" i="1"/>
  <c r="C35" i="1" s="1"/>
  <c r="N23" i="1"/>
  <c r="M23" i="1"/>
  <c r="E23" i="1"/>
  <c r="L23" i="1"/>
  <c r="E9" i="1"/>
  <c r="N26" i="1"/>
  <c r="N22" i="1"/>
  <c r="N21" i="1"/>
  <c r="N20" i="1"/>
  <c r="N18" i="1"/>
  <c r="N17" i="1"/>
  <c r="N16" i="1"/>
  <c r="N15" i="1"/>
  <c r="N14" i="1"/>
  <c r="N12" i="1"/>
  <c r="N11" i="1"/>
  <c r="N9" i="1"/>
  <c r="N8" i="1"/>
  <c r="N6" i="1"/>
  <c r="M26" i="1"/>
  <c r="M22" i="1"/>
  <c r="M21" i="1"/>
  <c r="M20" i="1"/>
  <c r="M18" i="1"/>
  <c r="M17" i="1"/>
  <c r="M16" i="1"/>
  <c r="M15" i="1"/>
  <c r="M14" i="1"/>
  <c r="M12" i="1"/>
  <c r="M11" i="1"/>
  <c r="M9" i="1"/>
  <c r="M8" i="1"/>
  <c r="M6" i="1"/>
  <c r="L26" i="1"/>
  <c r="L22" i="1"/>
  <c r="L21" i="1"/>
  <c r="L20" i="1"/>
  <c r="L18" i="1"/>
  <c r="L17" i="1"/>
  <c r="L16" i="1"/>
  <c r="L15" i="1"/>
  <c r="L14" i="1"/>
  <c r="L13" i="1"/>
  <c r="L12" i="1"/>
  <c r="L11" i="1"/>
  <c r="L9" i="1"/>
  <c r="L8" i="1"/>
  <c r="L6" i="1"/>
  <c r="J22" i="1"/>
  <c r="J21" i="1"/>
  <c r="J16" i="1"/>
  <c r="J15" i="1"/>
  <c r="J14" i="1"/>
  <c r="J13" i="1"/>
  <c r="J9" i="1"/>
  <c r="E26" i="1"/>
  <c r="E22" i="1"/>
  <c r="E21" i="1"/>
  <c r="E20" i="1"/>
  <c r="E17" i="1"/>
  <c r="E15" i="1"/>
  <c r="E14" i="1"/>
  <c r="E13" i="1"/>
  <c r="E12" i="1"/>
  <c r="E11" i="1"/>
  <c r="E8" i="1"/>
  <c r="E6" i="1"/>
  <c r="K8" i="1" l="1"/>
  <c r="F11" i="1"/>
  <c r="F7" i="1"/>
  <c r="K6" i="1"/>
  <c r="F22" i="1"/>
  <c r="C37" i="1"/>
  <c r="K13" i="1"/>
  <c r="K10" i="1"/>
  <c r="K17" i="1"/>
  <c r="K21" i="1"/>
  <c r="K22" i="1"/>
  <c r="K20" i="1"/>
  <c r="K15" i="1"/>
  <c r="K14" i="1"/>
  <c r="K11" i="1"/>
  <c r="K19" i="1"/>
  <c r="K12" i="1"/>
  <c r="K9" i="1"/>
  <c r="K23" i="1"/>
  <c r="K24" i="1"/>
  <c r="K16" i="1"/>
  <c r="F10" i="1"/>
  <c r="F19" i="1"/>
  <c r="F15" i="1"/>
  <c r="F12" i="1"/>
  <c r="F20" i="1"/>
  <c r="F23" i="1"/>
  <c r="F13" i="1"/>
  <c r="F14" i="1"/>
  <c r="F8" i="1"/>
  <c r="F16" i="1"/>
  <c r="F24" i="1"/>
  <c r="F17" i="1"/>
  <c r="F25" i="1"/>
  <c r="F18" i="1"/>
  <c r="F26" i="1"/>
  <c r="F6" i="1"/>
  <c r="F21" i="1"/>
  <c r="F9" i="1"/>
  <c r="N27" i="1"/>
  <c r="M27" i="1"/>
  <c r="L27" i="1"/>
  <c r="O6" i="1"/>
  <c r="O16" i="1"/>
  <c r="O13" i="1"/>
  <c r="O12" i="1"/>
  <c r="O11" i="1"/>
  <c r="J27" i="1"/>
  <c r="O26" i="1"/>
  <c r="O23" i="1"/>
  <c r="O21" i="1"/>
  <c r="O17" i="1"/>
  <c r="O14" i="1"/>
  <c r="O9" i="1"/>
  <c r="E27" i="1"/>
  <c r="O22" i="1"/>
  <c r="O18" i="1"/>
  <c r="O15" i="1"/>
  <c r="O8" i="1"/>
  <c r="P25" i="1" l="1"/>
  <c r="P7" i="1"/>
  <c r="P14" i="1"/>
  <c r="P22" i="1"/>
  <c r="P20" i="1"/>
  <c r="P8" i="1"/>
  <c r="P15" i="1"/>
  <c r="P23" i="1"/>
  <c r="P13" i="1"/>
  <c r="P9" i="1"/>
  <c r="P16" i="1"/>
  <c r="P24" i="1"/>
  <c r="P10" i="1"/>
  <c r="P17" i="1"/>
  <c r="P18" i="1"/>
  <c r="P26" i="1"/>
  <c r="P12" i="1"/>
  <c r="P11" i="1"/>
  <c r="P19" i="1"/>
  <c r="P6" i="1"/>
  <c r="P21" i="1"/>
  <c r="O27" i="1"/>
</calcChain>
</file>

<file path=xl/sharedStrings.xml><?xml version="1.0" encoding="utf-8"?>
<sst xmlns="http://schemas.openxmlformats.org/spreadsheetml/2006/main" count="68" uniqueCount="47">
  <si>
    <t>Chapter</t>
  </si>
  <si>
    <t>Members</t>
  </si>
  <si>
    <t>New Members/Pledges</t>
  </si>
  <si>
    <t>Chapter Total</t>
  </si>
  <si>
    <t># of</t>
  </si>
  <si>
    <t>Total</t>
  </si>
  <si>
    <t>MEM</t>
  </si>
  <si>
    <t>Hours</t>
  </si>
  <si>
    <t>Points</t>
  </si>
  <si>
    <t>GPA</t>
  </si>
  <si>
    <t>Rank</t>
  </si>
  <si>
    <t>Men</t>
  </si>
  <si>
    <t>Alpha Gamma Rho</t>
  </si>
  <si>
    <t>Alpha Tau Omega</t>
  </si>
  <si>
    <t>Beta Theta Pi</t>
  </si>
  <si>
    <t>Delta Tau Delta</t>
  </si>
  <si>
    <t>FarmHouse</t>
  </si>
  <si>
    <t>Kappa Alpha Order</t>
  </si>
  <si>
    <t>Kappa Sigma</t>
  </si>
  <si>
    <t>Lambda Chi Alpha</t>
  </si>
  <si>
    <t>Phi Gamma Delta</t>
  </si>
  <si>
    <t>Phi Kappa Tau</t>
  </si>
  <si>
    <t>Pi Kappa Alpha</t>
  </si>
  <si>
    <t>Sigma Alpha Epsilon</t>
  </si>
  <si>
    <t>Sigma Chi</t>
  </si>
  <si>
    <t>Sigma Nu</t>
  </si>
  <si>
    <t>Sigma Phi Epsilon</t>
  </si>
  <si>
    <t>TOTALS</t>
  </si>
  <si>
    <t>IFC GPA</t>
  </si>
  <si>
    <t># of Members</t>
  </si>
  <si>
    <t># of New Members/Pledges</t>
  </si>
  <si>
    <t>All Greek GPA</t>
  </si>
  <si>
    <t>Non Greek Undergraduate Men</t>
  </si>
  <si>
    <t>All Non Greek Average</t>
  </si>
  <si>
    <t># of IFC Men</t>
  </si>
  <si>
    <t>Theta Chi</t>
  </si>
  <si>
    <t>NM</t>
  </si>
  <si>
    <t>All Men's Average</t>
  </si>
  <si>
    <t>Alpha Sigma Phi</t>
  </si>
  <si>
    <t>Beta Upsilon Chi</t>
  </si>
  <si>
    <t>Phi Delta Theta</t>
  </si>
  <si>
    <t>Phi Kappa Sigma</t>
  </si>
  <si>
    <t># of Male Non Greek Undergrads</t>
  </si>
  <si>
    <t># of All Male Undergrads</t>
  </si>
  <si>
    <t>Tau Kappa Epsilon</t>
  </si>
  <si>
    <t>NA</t>
  </si>
  <si>
    <t>IFC Fall 2023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</si>
</sst>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[$-409]mmmm\ d\,\ yyyy;@"/>
    <numFmt numFmtId="167" formatCode="m/d/yyyy;@"/>
  </numFmts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1" xfId="0" applyBorder="1"/>
    <xf numFmtId="0" fontId="2" fillId="0" borderId="0" xfId="0" applyFont="1"/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4" xfId="0" applyNumberFormat="1" applyBorder="1"/>
    <xf numFmtId="0" fontId="2" fillId="0" borderId="5" xfId="0" applyFont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horizontal="left" indent="8"/>
    </xf>
    <xf numFmtId="165" fontId="0" fillId="0" borderId="2" xfId="0" applyNumberForma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0" xfId="0" applyNumberFormat="1"/>
    <xf numFmtId="0" fontId="2" fillId="0" borderId="4" xfId="0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0" fillId="0" borderId="3" xfId="0" applyNumberFormat="1" applyBorder="1"/>
    <xf numFmtId="49" fontId="3" fillId="0" borderId="0" xfId="0" applyNumberFormat="1" applyFont="1"/>
    <xf numFmtId="0" fontId="6" fillId="0" borderId="0" xfId="0" applyFont="1"/>
    <xf numFmtId="0" fontId="1" fillId="0" borderId="8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4" fontId="0" fillId="0" borderId="0" xfId="0" applyNumberFormat="1"/>
    <xf numFmtId="165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0" xfId="0" applyNumberFormat="1" applyFont="1"/>
    <xf numFmtId="1" fontId="2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workbookViewId="0">
      <selection activeCell="T9" sqref="T9"/>
    </sheetView>
  </sheetViews>
  <sheetFormatPr defaultRowHeight="12.75" x14ac:dyDescent="0.2"/>
  <cols>
    <col min="1" max="1" width="25.7109375" customWidth="1"/>
    <col min="2" max="2" width="6.7109375" customWidth="1"/>
    <col min="3" max="3" width="7.42578125" customWidth="1"/>
    <col min="4" max="4" width="6.7109375" customWidth="1"/>
    <col min="5" max="5" width="7" style="11" customWidth="1"/>
    <col min="6" max="6" width="5.7109375" customWidth="1"/>
    <col min="7" max="9" width="6.7109375" customWidth="1"/>
    <col min="10" max="10" width="6.7109375" style="11" customWidth="1"/>
    <col min="11" max="11" width="5.7109375" customWidth="1"/>
    <col min="12" max="12" width="6.7109375" customWidth="1"/>
    <col min="13" max="13" width="7.5703125" bestFit="1" customWidth="1"/>
    <col min="14" max="14" width="6.7109375" customWidth="1"/>
    <col min="15" max="15" width="6.5703125" style="11" bestFit="1" customWidth="1"/>
    <col min="16" max="16" width="5.7109375" customWidth="1"/>
  </cols>
  <sheetData>
    <row r="1" spans="1:16" ht="20.25" x14ac:dyDescent="0.3">
      <c r="A1" s="35" t="s">
        <v>46</v>
      </c>
    </row>
    <row r="2" spans="1:16" ht="20.25" x14ac:dyDescent="0.3">
      <c r="A2" s="35"/>
      <c r="B2" s="7"/>
      <c r="C2" s="7"/>
      <c r="D2" s="7"/>
      <c r="E2" s="21"/>
      <c r="F2" s="7"/>
      <c r="G2" s="7"/>
      <c r="H2" s="7"/>
      <c r="I2" s="7"/>
      <c r="J2" s="21"/>
      <c r="K2" s="7"/>
      <c r="L2" s="7"/>
      <c r="M2" s="7"/>
      <c r="N2" s="7"/>
      <c r="O2" s="21"/>
      <c r="P2" s="7"/>
    </row>
    <row r="3" spans="1:16" ht="15.75" x14ac:dyDescent="0.25">
      <c r="A3" s="36" t="s">
        <v>0</v>
      </c>
      <c r="B3" s="46" t="s">
        <v>1</v>
      </c>
      <c r="C3" s="47"/>
      <c r="D3" s="47"/>
      <c r="E3" s="47"/>
      <c r="F3" s="48"/>
      <c r="G3" s="46" t="s">
        <v>2</v>
      </c>
      <c r="H3" s="47"/>
      <c r="I3" s="47"/>
      <c r="J3" s="47"/>
      <c r="K3" s="48"/>
      <c r="L3" s="46" t="s">
        <v>3</v>
      </c>
      <c r="M3" s="47"/>
      <c r="N3" s="47"/>
      <c r="O3" s="47"/>
      <c r="P3" s="48"/>
    </row>
    <row r="4" spans="1:16" x14ac:dyDescent="0.2">
      <c r="A4" s="9"/>
      <c r="B4" s="23" t="s">
        <v>4</v>
      </c>
      <c r="C4" s="23" t="s">
        <v>4</v>
      </c>
      <c r="D4" s="23" t="s">
        <v>5</v>
      </c>
      <c r="E4" s="31"/>
      <c r="F4" s="25"/>
      <c r="G4" s="28" t="s">
        <v>4</v>
      </c>
      <c r="H4" s="23" t="s">
        <v>4</v>
      </c>
      <c r="I4" s="23" t="s">
        <v>5</v>
      </c>
      <c r="J4" s="31"/>
      <c r="K4" s="25"/>
      <c r="L4" s="22" t="s">
        <v>4</v>
      </c>
      <c r="M4" s="22" t="s">
        <v>4</v>
      </c>
      <c r="N4" s="22" t="s">
        <v>5</v>
      </c>
      <c r="O4" s="31"/>
      <c r="P4" s="25"/>
    </row>
    <row r="5" spans="1:16" x14ac:dyDescent="0.2">
      <c r="A5" s="1"/>
      <c r="B5" s="2" t="s">
        <v>6</v>
      </c>
      <c r="C5" s="1" t="s">
        <v>7</v>
      </c>
      <c r="D5" s="1" t="s">
        <v>8</v>
      </c>
      <c r="E5" s="32" t="s">
        <v>9</v>
      </c>
      <c r="F5" s="18" t="s">
        <v>10</v>
      </c>
      <c r="G5" s="3" t="s">
        <v>36</v>
      </c>
      <c r="H5" s="1" t="s">
        <v>7</v>
      </c>
      <c r="I5" s="1" t="s">
        <v>8</v>
      </c>
      <c r="J5" s="32" t="s">
        <v>9</v>
      </c>
      <c r="K5" s="18" t="s">
        <v>10</v>
      </c>
      <c r="L5" s="30" t="s">
        <v>11</v>
      </c>
      <c r="M5" s="30" t="s">
        <v>7</v>
      </c>
      <c r="N5" s="30" t="s">
        <v>8</v>
      </c>
      <c r="O5" s="32" t="s">
        <v>9</v>
      </c>
      <c r="P5" s="18" t="s">
        <v>10</v>
      </c>
    </row>
    <row r="6" spans="1:16" x14ac:dyDescent="0.2">
      <c r="A6" s="4" t="s">
        <v>12</v>
      </c>
      <c r="B6" s="24">
        <v>94</v>
      </c>
      <c r="C6" s="6">
        <v>1307</v>
      </c>
      <c r="D6" s="6">
        <v>4318</v>
      </c>
      <c r="E6" s="33">
        <f>TRANSPOSE(D6/C6)</f>
        <v>3.3037490436113237</v>
      </c>
      <c r="F6" s="24">
        <f>RANK(E6,$E$6:$E$26)</f>
        <v>10</v>
      </c>
      <c r="G6" s="24">
        <v>31</v>
      </c>
      <c r="H6" s="6">
        <v>420</v>
      </c>
      <c r="I6" s="6">
        <v>1526</v>
      </c>
      <c r="J6" s="33">
        <f t="shared" ref="J6:J20" si="0">TRANSPOSE(I6/H6)</f>
        <v>3.6333333333333333</v>
      </c>
      <c r="K6" s="24">
        <f>RANK(J6,$J$6:$J$26)</f>
        <v>2</v>
      </c>
      <c r="L6" s="24">
        <f t="shared" ref="L6:L26" si="1">SUM(B6,G6)</f>
        <v>125</v>
      </c>
      <c r="M6" s="6">
        <f t="shared" ref="M6:M26" si="2">SUM(C6,H6)</f>
        <v>1727</v>
      </c>
      <c r="N6" s="6">
        <f t="shared" ref="N6:N26" si="3">SUM(D6,I6)</f>
        <v>5844</v>
      </c>
      <c r="O6" s="33">
        <f t="shared" ref="O6:O26" si="4">TRANSPOSE(N6/M6)</f>
        <v>3.3839027214823392</v>
      </c>
      <c r="P6" s="26">
        <f t="shared" ref="P6:P25" si="5">RANK(O6,$O$6:$O$26)</f>
        <v>7</v>
      </c>
    </row>
    <row r="7" spans="1:16" x14ac:dyDescent="0.2">
      <c r="A7" s="4" t="s">
        <v>38</v>
      </c>
      <c r="B7" s="24">
        <v>25</v>
      </c>
      <c r="C7" s="6">
        <v>332</v>
      </c>
      <c r="D7" s="6">
        <v>1023</v>
      </c>
      <c r="E7" s="33">
        <f>TRANSPOSE(D7/C7)</f>
        <v>3.0813253012048194</v>
      </c>
      <c r="F7" s="24">
        <f t="shared" ref="F7:F26" si="6">RANK(E7,$E$6:$E$26)</f>
        <v>17</v>
      </c>
      <c r="G7" s="24">
        <v>0</v>
      </c>
      <c r="H7" s="6">
        <v>0</v>
      </c>
      <c r="I7" s="6">
        <v>0</v>
      </c>
      <c r="J7" s="33" t="s">
        <v>45</v>
      </c>
      <c r="K7" s="24" t="s">
        <v>45</v>
      </c>
      <c r="L7" s="24">
        <f t="shared" si="1"/>
        <v>25</v>
      </c>
      <c r="M7" s="6">
        <f t="shared" si="2"/>
        <v>332</v>
      </c>
      <c r="N7" s="6">
        <f t="shared" si="3"/>
        <v>1023</v>
      </c>
      <c r="O7" s="33">
        <f t="shared" si="4"/>
        <v>3.0813253012048194</v>
      </c>
      <c r="P7" s="26">
        <f t="shared" si="5"/>
        <v>16</v>
      </c>
    </row>
    <row r="8" spans="1:16" ht="13.5" customHeight="1" x14ac:dyDescent="0.2">
      <c r="A8" s="6" t="s">
        <v>13</v>
      </c>
      <c r="B8" s="24">
        <v>32</v>
      </c>
      <c r="C8" s="6">
        <v>446</v>
      </c>
      <c r="D8" s="6">
        <v>1348</v>
      </c>
      <c r="E8" s="33">
        <f t="shared" ref="E8:E16" si="7">TRANSPOSE(D8/C8)</f>
        <v>3.022421524663677</v>
      </c>
      <c r="F8" s="24">
        <f t="shared" si="6"/>
        <v>19</v>
      </c>
      <c r="G8" s="24">
        <v>8</v>
      </c>
      <c r="H8" s="6">
        <v>120</v>
      </c>
      <c r="I8" s="6">
        <v>344</v>
      </c>
      <c r="J8" s="33">
        <f t="shared" si="0"/>
        <v>2.8666666666666667</v>
      </c>
      <c r="K8" s="24">
        <f t="shared" ref="K8:K24" si="8">RANK(J8,$J$6:$J$26)</f>
        <v>17</v>
      </c>
      <c r="L8" s="24">
        <f t="shared" si="1"/>
        <v>40</v>
      </c>
      <c r="M8" s="6">
        <f t="shared" si="2"/>
        <v>566</v>
      </c>
      <c r="N8" s="6">
        <f t="shared" si="3"/>
        <v>1692</v>
      </c>
      <c r="O8" s="33">
        <f t="shared" si="4"/>
        <v>2.989399293286219</v>
      </c>
      <c r="P8" s="26">
        <f t="shared" si="5"/>
        <v>19</v>
      </c>
    </row>
    <row r="9" spans="1:16" x14ac:dyDescent="0.2">
      <c r="A9" s="6" t="s">
        <v>14</v>
      </c>
      <c r="B9" s="24">
        <v>137</v>
      </c>
      <c r="C9" s="6">
        <v>1995</v>
      </c>
      <c r="D9" s="6">
        <v>6972</v>
      </c>
      <c r="E9" s="33">
        <f t="shared" si="7"/>
        <v>3.4947368421052634</v>
      </c>
      <c r="F9" s="24">
        <f t="shared" si="6"/>
        <v>3</v>
      </c>
      <c r="G9" s="24">
        <v>45</v>
      </c>
      <c r="H9" s="6">
        <v>633</v>
      </c>
      <c r="I9" s="6">
        <v>2283</v>
      </c>
      <c r="J9" s="33">
        <f t="shared" si="0"/>
        <v>3.6066350710900474</v>
      </c>
      <c r="K9" s="24">
        <f t="shared" si="8"/>
        <v>4</v>
      </c>
      <c r="L9" s="24">
        <f t="shared" si="1"/>
        <v>182</v>
      </c>
      <c r="M9" s="6">
        <f t="shared" si="2"/>
        <v>2628</v>
      </c>
      <c r="N9" s="6">
        <f t="shared" si="3"/>
        <v>9255</v>
      </c>
      <c r="O9" s="33">
        <f t="shared" si="4"/>
        <v>3.5216894977168951</v>
      </c>
      <c r="P9" s="26">
        <f t="shared" si="5"/>
        <v>2</v>
      </c>
    </row>
    <row r="10" spans="1:16" x14ac:dyDescent="0.2">
      <c r="A10" s="6" t="s">
        <v>39</v>
      </c>
      <c r="B10" s="22">
        <v>40</v>
      </c>
      <c r="C10" s="5">
        <v>572</v>
      </c>
      <c r="D10" s="5">
        <v>1963</v>
      </c>
      <c r="E10" s="33">
        <f t="shared" si="7"/>
        <v>3.4318181818181817</v>
      </c>
      <c r="F10" s="24">
        <f t="shared" si="6"/>
        <v>4</v>
      </c>
      <c r="G10" s="27">
        <v>16</v>
      </c>
      <c r="H10" s="5">
        <v>234</v>
      </c>
      <c r="I10" s="5">
        <v>843</v>
      </c>
      <c r="J10" s="33">
        <f t="shared" si="0"/>
        <v>3.6025641025641026</v>
      </c>
      <c r="K10" s="24">
        <f t="shared" si="8"/>
        <v>5</v>
      </c>
      <c r="L10" s="24">
        <f t="shared" si="1"/>
        <v>56</v>
      </c>
      <c r="M10" s="6">
        <f t="shared" si="2"/>
        <v>806</v>
      </c>
      <c r="N10" s="6">
        <f t="shared" si="3"/>
        <v>2806</v>
      </c>
      <c r="O10" s="33">
        <f t="shared" si="4"/>
        <v>3.4813895781637716</v>
      </c>
      <c r="P10" s="26">
        <f t="shared" si="5"/>
        <v>4</v>
      </c>
    </row>
    <row r="11" spans="1:16" x14ac:dyDescent="0.2">
      <c r="A11" s="6" t="s">
        <v>15</v>
      </c>
      <c r="B11" s="22">
        <v>57</v>
      </c>
      <c r="C11" s="5">
        <v>757</v>
      </c>
      <c r="D11" s="5">
        <v>2389</v>
      </c>
      <c r="E11" s="17">
        <f t="shared" si="7"/>
        <v>3.1558784676354028</v>
      </c>
      <c r="F11" s="24">
        <f t="shared" si="6"/>
        <v>13</v>
      </c>
      <c r="G11" s="27">
        <v>31</v>
      </c>
      <c r="H11" s="5">
        <v>411</v>
      </c>
      <c r="I11" s="5">
        <v>1324</v>
      </c>
      <c r="J11" s="17">
        <f t="shared" si="0"/>
        <v>3.221411192214112</v>
      </c>
      <c r="K11" s="24">
        <f t="shared" si="8"/>
        <v>12</v>
      </c>
      <c r="L11" s="22">
        <f t="shared" si="1"/>
        <v>88</v>
      </c>
      <c r="M11" s="5">
        <f t="shared" si="2"/>
        <v>1168</v>
      </c>
      <c r="N11" s="5">
        <f t="shared" si="3"/>
        <v>3713</v>
      </c>
      <c r="O11" s="17">
        <f t="shared" si="4"/>
        <v>3.1789383561643834</v>
      </c>
      <c r="P11" s="26">
        <f t="shared" si="5"/>
        <v>14</v>
      </c>
    </row>
    <row r="12" spans="1:16" x14ac:dyDescent="0.2">
      <c r="A12" s="6" t="s">
        <v>16</v>
      </c>
      <c r="B12" s="22">
        <v>97</v>
      </c>
      <c r="C12" s="5">
        <v>1390</v>
      </c>
      <c r="D12" s="5">
        <v>4975</v>
      </c>
      <c r="E12" s="17">
        <f t="shared" si="7"/>
        <v>3.579136690647482</v>
      </c>
      <c r="F12" s="24">
        <f t="shared" si="6"/>
        <v>1</v>
      </c>
      <c r="G12" s="27">
        <v>27</v>
      </c>
      <c r="H12" s="5">
        <v>375</v>
      </c>
      <c r="I12" s="5">
        <v>1412</v>
      </c>
      <c r="J12" s="17">
        <f t="shared" si="0"/>
        <v>3.7653333333333334</v>
      </c>
      <c r="K12" s="24">
        <f t="shared" si="8"/>
        <v>1</v>
      </c>
      <c r="L12" s="22">
        <f t="shared" si="1"/>
        <v>124</v>
      </c>
      <c r="M12" s="5">
        <f t="shared" si="2"/>
        <v>1765</v>
      </c>
      <c r="N12" s="5">
        <f t="shared" si="3"/>
        <v>6387</v>
      </c>
      <c r="O12" s="17">
        <f t="shared" si="4"/>
        <v>3.6186968838526914</v>
      </c>
      <c r="P12" s="26">
        <f t="shared" si="5"/>
        <v>1</v>
      </c>
    </row>
    <row r="13" spans="1:16" x14ac:dyDescent="0.2">
      <c r="A13" s="6" t="s">
        <v>17</v>
      </c>
      <c r="B13" s="22">
        <v>21</v>
      </c>
      <c r="C13" s="5">
        <v>278</v>
      </c>
      <c r="D13" s="5">
        <v>865</v>
      </c>
      <c r="E13" s="17">
        <f t="shared" si="7"/>
        <v>3.1115107913669067</v>
      </c>
      <c r="F13" s="24">
        <f t="shared" si="6"/>
        <v>15</v>
      </c>
      <c r="G13" s="27">
        <v>12</v>
      </c>
      <c r="H13" s="5">
        <v>153</v>
      </c>
      <c r="I13" s="5">
        <v>458</v>
      </c>
      <c r="J13" s="17">
        <f t="shared" si="0"/>
        <v>2.9934640522875817</v>
      </c>
      <c r="K13" s="24">
        <f t="shared" si="8"/>
        <v>15</v>
      </c>
      <c r="L13" s="22">
        <f t="shared" si="1"/>
        <v>33</v>
      </c>
      <c r="M13" s="5">
        <f>SUM(C13,H13)</f>
        <v>431</v>
      </c>
      <c r="N13" s="5">
        <f>SUM(D13,I13)</f>
        <v>1323</v>
      </c>
      <c r="O13" s="17">
        <f t="shared" si="4"/>
        <v>3.0696055684454757</v>
      </c>
      <c r="P13" s="26">
        <f t="shared" si="5"/>
        <v>17</v>
      </c>
    </row>
    <row r="14" spans="1:16" x14ac:dyDescent="0.2">
      <c r="A14" s="6" t="s">
        <v>18</v>
      </c>
      <c r="B14" s="22">
        <v>65</v>
      </c>
      <c r="C14" s="5">
        <v>901</v>
      </c>
      <c r="D14" s="5">
        <v>3069</v>
      </c>
      <c r="E14" s="17">
        <f t="shared" si="7"/>
        <v>3.4062153163152051</v>
      </c>
      <c r="F14" s="24">
        <f t="shared" si="6"/>
        <v>6</v>
      </c>
      <c r="G14" s="27">
        <v>31</v>
      </c>
      <c r="H14" s="5">
        <v>424</v>
      </c>
      <c r="I14" s="5">
        <v>1408</v>
      </c>
      <c r="J14" s="17">
        <f t="shared" si="0"/>
        <v>3.3207547169811322</v>
      </c>
      <c r="K14" s="24">
        <f t="shared" si="8"/>
        <v>11</v>
      </c>
      <c r="L14" s="22">
        <f t="shared" si="1"/>
        <v>96</v>
      </c>
      <c r="M14" s="5">
        <f t="shared" si="2"/>
        <v>1325</v>
      </c>
      <c r="N14" s="5">
        <f t="shared" si="3"/>
        <v>4477</v>
      </c>
      <c r="O14" s="17">
        <f t="shared" si="4"/>
        <v>3.378867924528302</v>
      </c>
      <c r="P14" s="26">
        <f t="shared" si="5"/>
        <v>8</v>
      </c>
    </row>
    <row r="15" spans="1:16" x14ac:dyDescent="0.2">
      <c r="A15" s="6" t="s">
        <v>19</v>
      </c>
      <c r="B15" s="22">
        <v>74</v>
      </c>
      <c r="C15" s="5">
        <v>1032</v>
      </c>
      <c r="D15" s="5">
        <v>3196</v>
      </c>
      <c r="E15" s="17">
        <f t="shared" si="7"/>
        <v>3.0968992248062017</v>
      </c>
      <c r="F15" s="24">
        <f t="shared" si="6"/>
        <v>16</v>
      </c>
      <c r="G15" s="27">
        <v>43</v>
      </c>
      <c r="H15" s="5">
        <v>555</v>
      </c>
      <c r="I15" s="5">
        <v>1712</v>
      </c>
      <c r="J15" s="17">
        <f t="shared" si="0"/>
        <v>3.0846846846846847</v>
      </c>
      <c r="K15" s="24">
        <f t="shared" si="8"/>
        <v>13</v>
      </c>
      <c r="L15" s="22">
        <f t="shared" si="1"/>
        <v>117</v>
      </c>
      <c r="M15" s="5">
        <f t="shared" si="2"/>
        <v>1587</v>
      </c>
      <c r="N15" s="5">
        <f t="shared" si="3"/>
        <v>4908</v>
      </c>
      <c r="O15" s="17">
        <f t="shared" si="4"/>
        <v>3.0926275992438566</v>
      </c>
      <c r="P15" s="26">
        <f t="shared" si="5"/>
        <v>15</v>
      </c>
    </row>
    <row r="16" spans="1:16" x14ac:dyDescent="0.2">
      <c r="A16" s="6" t="s">
        <v>40</v>
      </c>
      <c r="B16" s="22">
        <v>105</v>
      </c>
      <c r="C16" s="5">
        <v>1449</v>
      </c>
      <c r="D16" s="5">
        <v>4737</v>
      </c>
      <c r="E16" s="17">
        <f t="shared" si="7"/>
        <v>3.2691511387163561</v>
      </c>
      <c r="F16" s="24">
        <f t="shared" si="6"/>
        <v>11</v>
      </c>
      <c r="G16" s="27">
        <v>39</v>
      </c>
      <c r="H16" s="5">
        <v>530</v>
      </c>
      <c r="I16" s="5">
        <v>1775</v>
      </c>
      <c r="J16" s="17">
        <f t="shared" si="0"/>
        <v>3.3490566037735849</v>
      </c>
      <c r="K16" s="24">
        <f t="shared" si="8"/>
        <v>8</v>
      </c>
      <c r="L16" s="22">
        <f t="shared" si="1"/>
        <v>144</v>
      </c>
      <c r="M16" s="5">
        <f t="shared" si="2"/>
        <v>1979</v>
      </c>
      <c r="N16" s="5">
        <f t="shared" si="3"/>
        <v>6512</v>
      </c>
      <c r="O16" s="17">
        <f t="shared" si="4"/>
        <v>3.2905507832238503</v>
      </c>
      <c r="P16" s="26">
        <f t="shared" si="5"/>
        <v>11</v>
      </c>
    </row>
    <row r="17" spans="1:16" x14ac:dyDescent="0.2">
      <c r="A17" s="6" t="s">
        <v>20</v>
      </c>
      <c r="B17" s="22">
        <v>104</v>
      </c>
      <c r="C17" s="5">
        <v>1465</v>
      </c>
      <c r="D17" s="5">
        <v>5188</v>
      </c>
      <c r="E17" s="17">
        <f>TRANSPOSE(D17/C17)</f>
        <v>3.541296928327645</v>
      </c>
      <c r="F17" s="24">
        <f t="shared" si="6"/>
        <v>2</v>
      </c>
      <c r="G17" s="27">
        <v>44</v>
      </c>
      <c r="H17" s="5">
        <v>592</v>
      </c>
      <c r="I17" s="5">
        <v>1975</v>
      </c>
      <c r="J17" s="17">
        <f t="shared" si="0"/>
        <v>3.3361486486486487</v>
      </c>
      <c r="K17" s="24">
        <f t="shared" si="8"/>
        <v>9</v>
      </c>
      <c r="L17" s="22">
        <f t="shared" si="1"/>
        <v>148</v>
      </c>
      <c r="M17" s="5">
        <f t="shared" si="2"/>
        <v>2057</v>
      </c>
      <c r="N17" s="5">
        <f t="shared" si="3"/>
        <v>7163</v>
      </c>
      <c r="O17" s="17">
        <f t="shared" si="4"/>
        <v>3.4822557122022362</v>
      </c>
      <c r="P17" s="26">
        <f t="shared" si="5"/>
        <v>3</v>
      </c>
    </row>
    <row r="18" spans="1:16" x14ac:dyDescent="0.2">
      <c r="A18" s="6" t="s">
        <v>41</v>
      </c>
      <c r="B18" s="22">
        <v>7</v>
      </c>
      <c r="C18" s="5">
        <v>91</v>
      </c>
      <c r="D18" s="5">
        <v>273</v>
      </c>
      <c r="E18" s="17">
        <f>TRANSPOSE(D18/C18)</f>
        <v>3</v>
      </c>
      <c r="F18" s="24">
        <f t="shared" si="6"/>
        <v>20</v>
      </c>
      <c r="G18" s="27">
        <v>0</v>
      </c>
      <c r="H18" s="5">
        <v>0</v>
      </c>
      <c r="I18" s="5">
        <v>0</v>
      </c>
      <c r="J18" s="17" t="s">
        <v>45</v>
      </c>
      <c r="K18" s="24" t="s">
        <v>45</v>
      </c>
      <c r="L18" s="22">
        <f t="shared" si="1"/>
        <v>7</v>
      </c>
      <c r="M18" s="5">
        <f t="shared" si="2"/>
        <v>91</v>
      </c>
      <c r="N18" s="5">
        <f t="shared" si="3"/>
        <v>273</v>
      </c>
      <c r="O18" s="17">
        <f t="shared" si="4"/>
        <v>3</v>
      </c>
      <c r="P18" s="26">
        <f t="shared" si="5"/>
        <v>18</v>
      </c>
    </row>
    <row r="19" spans="1:16" x14ac:dyDescent="0.2">
      <c r="A19" s="6" t="s">
        <v>21</v>
      </c>
      <c r="B19" s="22">
        <v>36</v>
      </c>
      <c r="C19" s="5">
        <v>491</v>
      </c>
      <c r="D19" s="5">
        <v>1430</v>
      </c>
      <c r="E19" s="17">
        <f t="shared" ref="E19:E26" si="9">TRANSPOSE(D19/C19)</f>
        <v>2.9124236252545823</v>
      </c>
      <c r="F19" s="24">
        <f t="shared" si="6"/>
        <v>21</v>
      </c>
      <c r="G19" s="27">
        <v>10</v>
      </c>
      <c r="H19" s="5">
        <v>123</v>
      </c>
      <c r="I19" s="5">
        <v>359</v>
      </c>
      <c r="J19" s="17">
        <f t="shared" si="0"/>
        <v>2.9186991869918697</v>
      </c>
      <c r="K19" s="24">
        <f t="shared" si="8"/>
        <v>16</v>
      </c>
      <c r="L19" s="22">
        <f t="shared" si="1"/>
        <v>46</v>
      </c>
      <c r="M19" s="5">
        <f t="shared" si="2"/>
        <v>614</v>
      </c>
      <c r="N19" s="5">
        <f t="shared" si="3"/>
        <v>1789</v>
      </c>
      <c r="O19" s="17">
        <f t="shared" si="4"/>
        <v>2.9136807817589578</v>
      </c>
      <c r="P19" s="26">
        <f t="shared" si="5"/>
        <v>21</v>
      </c>
    </row>
    <row r="20" spans="1:16" x14ac:dyDescent="0.2">
      <c r="A20" s="6" t="s">
        <v>22</v>
      </c>
      <c r="B20" s="22">
        <v>83</v>
      </c>
      <c r="C20" s="5">
        <v>1086</v>
      </c>
      <c r="D20" s="5">
        <v>3322</v>
      </c>
      <c r="E20" s="17">
        <f t="shared" si="9"/>
        <v>3.0589318600368323</v>
      </c>
      <c r="F20" s="24">
        <f t="shared" si="6"/>
        <v>18</v>
      </c>
      <c r="G20" s="27">
        <v>41</v>
      </c>
      <c r="H20" s="5">
        <v>549</v>
      </c>
      <c r="I20" s="5">
        <v>1505</v>
      </c>
      <c r="J20" s="17">
        <f t="shared" si="0"/>
        <v>2.7413479052823315</v>
      </c>
      <c r="K20" s="24">
        <f t="shared" si="8"/>
        <v>18</v>
      </c>
      <c r="L20" s="22">
        <f t="shared" si="1"/>
        <v>124</v>
      </c>
      <c r="M20" s="5">
        <f t="shared" si="2"/>
        <v>1635</v>
      </c>
      <c r="N20" s="5">
        <f t="shared" si="3"/>
        <v>4827</v>
      </c>
      <c r="O20" s="17">
        <f>TRANSPOSE(N20/M20)</f>
        <v>2.9522935779816515</v>
      </c>
      <c r="P20" s="26">
        <f t="shared" si="5"/>
        <v>20</v>
      </c>
    </row>
    <row r="21" spans="1:16" x14ac:dyDescent="0.2">
      <c r="A21" s="6" t="s">
        <v>23</v>
      </c>
      <c r="B21" s="22">
        <v>53</v>
      </c>
      <c r="C21" s="5">
        <v>751</v>
      </c>
      <c r="D21" s="5">
        <v>2362</v>
      </c>
      <c r="E21" s="17">
        <f t="shared" si="9"/>
        <v>3.1451398135818907</v>
      </c>
      <c r="F21" s="24">
        <f t="shared" si="6"/>
        <v>14</v>
      </c>
      <c r="G21" s="27">
        <v>18</v>
      </c>
      <c r="H21" s="5">
        <v>232</v>
      </c>
      <c r="I21" s="5">
        <v>772</v>
      </c>
      <c r="J21" s="17">
        <f t="shared" ref="J21:J26" si="10">TRANSPOSE(I21/H21)</f>
        <v>3.3275862068965516</v>
      </c>
      <c r="K21" s="24">
        <f t="shared" si="8"/>
        <v>10</v>
      </c>
      <c r="L21" s="22">
        <f t="shared" si="1"/>
        <v>71</v>
      </c>
      <c r="M21" s="5">
        <f t="shared" si="2"/>
        <v>983</v>
      </c>
      <c r="N21" s="5">
        <f t="shared" si="3"/>
        <v>3134</v>
      </c>
      <c r="O21" s="17">
        <f t="shared" si="4"/>
        <v>3.1881993896236014</v>
      </c>
      <c r="P21" s="26">
        <f t="shared" si="5"/>
        <v>13</v>
      </c>
    </row>
    <row r="22" spans="1:16" x14ac:dyDescent="0.2">
      <c r="A22" s="6" t="s">
        <v>24</v>
      </c>
      <c r="B22" s="22">
        <v>94</v>
      </c>
      <c r="C22" s="5">
        <v>1373</v>
      </c>
      <c r="D22" s="5">
        <v>4697</v>
      </c>
      <c r="E22" s="17">
        <f t="shared" si="9"/>
        <v>3.4209759650400584</v>
      </c>
      <c r="F22" s="24">
        <f t="shared" si="6"/>
        <v>5</v>
      </c>
      <c r="G22" s="27">
        <v>37</v>
      </c>
      <c r="H22" s="5">
        <v>499</v>
      </c>
      <c r="I22" s="5">
        <v>1705</v>
      </c>
      <c r="J22" s="17">
        <f t="shared" si="10"/>
        <v>3.4168336673346693</v>
      </c>
      <c r="K22" s="24">
        <f t="shared" si="8"/>
        <v>6</v>
      </c>
      <c r="L22" s="22">
        <f t="shared" si="1"/>
        <v>131</v>
      </c>
      <c r="M22" s="5">
        <f t="shared" si="2"/>
        <v>1872</v>
      </c>
      <c r="N22" s="5">
        <f t="shared" si="3"/>
        <v>6402</v>
      </c>
      <c r="O22" s="17">
        <f t="shared" si="4"/>
        <v>3.4198717948717947</v>
      </c>
      <c r="P22" s="26">
        <f t="shared" si="5"/>
        <v>5</v>
      </c>
    </row>
    <row r="23" spans="1:16" x14ac:dyDescent="0.2">
      <c r="A23" s="6" t="s">
        <v>25</v>
      </c>
      <c r="B23" s="22">
        <v>105</v>
      </c>
      <c r="C23" s="5">
        <v>1431</v>
      </c>
      <c r="D23" s="5">
        <v>4770</v>
      </c>
      <c r="E23" s="17">
        <f t="shared" si="9"/>
        <v>3.3333333333333335</v>
      </c>
      <c r="F23" s="24">
        <f t="shared" si="6"/>
        <v>9</v>
      </c>
      <c r="G23" s="27">
        <v>36</v>
      </c>
      <c r="H23" s="5">
        <v>482</v>
      </c>
      <c r="I23" s="5">
        <v>1740</v>
      </c>
      <c r="J23" s="17">
        <f t="shared" si="10"/>
        <v>3.6099585062240664</v>
      </c>
      <c r="K23" s="24">
        <f t="shared" si="8"/>
        <v>3</v>
      </c>
      <c r="L23" s="22">
        <f t="shared" si="1"/>
        <v>141</v>
      </c>
      <c r="M23" s="5">
        <f t="shared" si="2"/>
        <v>1913</v>
      </c>
      <c r="N23" s="5">
        <f t="shared" si="3"/>
        <v>6510</v>
      </c>
      <c r="O23" s="17">
        <f t="shared" si="4"/>
        <v>3.4030318870883427</v>
      </c>
      <c r="P23" s="26">
        <f t="shared" si="5"/>
        <v>6</v>
      </c>
    </row>
    <row r="24" spans="1:16" x14ac:dyDescent="0.2">
      <c r="A24" s="6" t="s">
        <v>26</v>
      </c>
      <c r="B24" s="22">
        <v>109</v>
      </c>
      <c r="C24" s="5">
        <v>1517</v>
      </c>
      <c r="D24" s="5">
        <v>5094</v>
      </c>
      <c r="E24" s="17">
        <f t="shared" si="9"/>
        <v>3.3579433091628212</v>
      </c>
      <c r="F24" s="24">
        <f t="shared" si="6"/>
        <v>7</v>
      </c>
      <c r="G24" s="27">
        <v>40</v>
      </c>
      <c r="H24" s="5">
        <v>533</v>
      </c>
      <c r="I24" s="5">
        <v>1787</v>
      </c>
      <c r="J24" s="17">
        <f t="shared" si="10"/>
        <v>3.3527204502814261</v>
      </c>
      <c r="K24" s="24">
        <f t="shared" si="8"/>
        <v>7</v>
      </c>
      <c r="L24" s="22">
        <f t="shared" si="1"/>
        <v>149</v>
      </c>
      <c r="M24" s="5">
        <f t="shared" si="2"/>
        <v>2050</v>
      </c>
      <c r="N24" s="5">
        <f t="shared" si="3"/>
        <v>6881</v>
      </c>
      <c r="O24" s="17">
        <f t="shared" si="4"/>
        <v>3.3565853658536584</v>
      </c>
      <c r="P24" s="26">
        <f t="shared" si="5"/>
        <v>9</v>
      </c>
    </row>
    <row r="25" spans="1:16" x14ac:dyDescent="0.2">
      <c r="A25" s="8" t="s">
        <v>44</v>
      </c>
      <c r="B25" s="23">
        <v>10</v>
      </c>
      <c r="C25" s="9">
        <v>122</v>
      </c>
      <c r="D25" s="9">
        <v>409</v>
      </c>
      <c r="E25" s="17">
        <f t="shared" si="9"/>
        <v>3.3524590163934427</v>
      </c>
      <c r="F25" s="24">
        <f t="shared" si="6"/>
        <v>8</v>
      </c>
      <c r="G25" s="28">
        <v>0</v>
      </c>
      <c r="H25" s="9">
        <v>0</v>
      </c>
      <c r="I25" s="9">
        <v>0</v>
      </c>
      <c r="J25" s="17" t="s">
        <v>45</v>
      </c>
      <c r="K25" s="24" t="s">
        <v>45</v>
      </c>
      <c r="L25" s="22">
        <f t="shared" si="1"/>
        <v>10</v>
      </c>
      <c r="M25" s="5">
        <f t="shared" si="2"/>
        <v>122</v>
      </c>
      <c r="N25" s="5">
        <f t="shared" si="3"/>
        <v>409</v>
      </c>
      <c r="O25" s="17">
        <f t="shared" si="4"/>
        <v>3.3524590163934427</v>
      </c>
      <c r="P25" s="26">
        <f t="shared" si="5"/>
        <v>10</v>
      </c>
    </row>
    <row r="26" spans="1:16" x14ac:dyDescent="0.2">
      <c r="A26" s="8" t="s">
        <v>35</v>
      </c>
      <c r="B26" s="23">
        <v>9</v>
      </c>
      <c r="C26" s="9">
        <v>124</v>
      </c>
      <c r="D26" s="9">
        <v>405</v>
      </c>
      <c r="E26" s="17">
        <f t="shared" si="9"/>
        <v>3.2661290322580645</v>
      </c>
      <c r="F26" s="24">
        <f t="shared" si="6"/>
        <v>12</v>
      </c>
      <c r="G26" s="28">
        <v>2</v>
      </c>
      <c r="H26" s="9">
        <v>26</v>
      </c>
      <c r="I26" s="9">
        <v>78</v>
      </c>
      <c r="J26" s="17">
        <f t="shared" si="10"/>
        <v>3</v>
      </c>
      <c r="K26" s="24" t="s">
        <v>45</v>
      </c>
      <c r="L26" s="22">
        <f t="shared" si="1"/>
        <v>11</v>
      </c>
      <c r="M26" s="5">
        <f t="shared" si="2"/>
        <v>150</v>
      </c>
      <c r="N26" s="5">
        <f t="shared" si="3"/>
        <v>483</v>
      </c>
      <c r="O26" s="17">
        <f t="shared" si="4"/>
        <v>3.22</v>
      </c>
      <c r="P26" s="26">
        <f>RANK(O26,$O$6:$O$26)</f>
        <v>12</v>
      </c>
    </row>
    <row r="27" spans="1:16" x14ac:dyDescent="0.2">
      <c r="A27" s="20" t="s">
        <v>27</v>
      </c>
      <c r="B27" s="37">
        <f>SUM(B6:B26)</f>
        <v>1357</v>
      </c>
      <c r="C27" s="38">
        <f>SUM(C6:C26)</f>
        <v>18910</v>
      </c>
      <c r="D27" s="38">
        <f>SUM(D6:D26)</f>
        <v>62805</v>
      </c>
      <c r="E27" s="19">
        <f>SUM(D27/C27)</f>
        <v>3.321258593336859</v>
      </c>
      <c r="F27" s="8"/>
      <c r="G27" s="39">
        <f>SUM(G6:G26)</f>
        <v>511</v>
      </c>
      <c r="H27" s="38">
        <f>SUM(H6:H26)</f>
        <v>6891</v>
      </c>
      <c r="I27" s="38">
        <f>SUM(I6:I26)</f>
        <v>23006</v>
      </c>
      <c r="J27" s="19">
        <f>SUM(I27/H27)</f>
        <v>3.3385575388187489</v>
      </c>
      <c r="K27" s="8"/>
      <c r="L27" s="38">
        <f>SUM(L6:L26)</f>
        <v>1868</v>
      </c>
      <c r="M27" s="38">
        <f>SUM(M6:M26)</f>
        <v>25801</v>
      </c>
      <c r="N27" s="38">
        <f>SUM(N6:N26)</f>
        <v>85811</v>
      </c>
      <c r="O27" s="19">
        <f>SUM(N27/M27)</f>
        <v>3.3258788419053524</v>
      </c>
      <c r="P27" s="8"/>
    </row>
    <row r="29" spans="1:16" x14ac:dyDescent="0.2">
      <c r="A29" s="10" t="s">
        <v>28</v>
      </c>
      <c r="B29" s="10"/>
      <c r="C29" s="44">
        <v>3.3246000000000002</v>
      </c>
    </row>
    <row r="30" spans="1:16" x14ac:dyDescent="0.2">
      <c r="A30" s="10" t="s">
        <v>31</v>
      </c>
      <c r="B30" s="10"/>
      <c r="C30" s="44">
        <v>3.43</v>
      </c>
      <c r="E30" s="41"/>
    </row>
    <row r="31" spans="1:16" x14ac:dyDescent="0.2">
      <c r="A31" s="10" t="s">
        <v>37</v>
      </c>
      <c r="B31" s="10"/>
      <c r="C31" s="44">
        <v>3.1469999999999998</v>
      </c>
      <c r="E31" s="41"/>
      <c r="F31" s="43"/>
      <c r="G31" s="43"/>
      <c r="H31" s="43"/>
    </row>
    <row r="32" spans="1:16" x14ac:dyDescent="0.2">
      <c r="A32" s="10" t="s">
        <v>32</v>
      </c>
      <c r="B32" s="10"/>
      <c r="C32" s="44">
        <v>3.1</v>
      </c>
      <c r="E32" s="41"/>
    </row>
    <row r="33" spans="1:16" x14ac:dyDescent="0.2">
      <c r="A33" s="13" t="s">
        <v>33</v>
      </c>
      <c r="C33" s="44">
        <v>3.177</v>
      </c>
      <c r="E33" s="41"/>
    </row>
    <row r="34" spans="1:16" x14ac:dyDescent="0.2">
      <c r="A34" s="14"/>
      <c r="C34" s="10"/>
      <c r="E34" s="41"/>
    </row>
    <row r="35" spans="1:16" x14ac:dyDescent="0.2">
      <c r="A35" s="15" t="s">
        <v>29</v>
      </c>
      <c r="B35" s="16"/>
      <c r="C35" s="45">
        <f>B27</f>
        <v>1357</v>
      </c>
      <c r="E35" s="41"/>
    </row>
    <row r="36" spans="1:16" x14ac:dyDescent="0.2">
      <c r="A36" s="15" t="s">
        <v>30</v>
      </c>
      <c r="B36" s="16"/>
      <c r="C36" s="45">
        <f>G27</f>
        <v>511</v>
      </c>
      <c r="E36" s="12"/>
    </row>
    <row r="37" spans="1:16" x14ac:dyDescent="0.2">
      <c r="A37" s="15" t="s">
        <v>34</v>
      </c>
      <c r="B37" s="16"/>
      <c r="C37" s="45">
        <f>SUM(C35:C36)</f>
        <v>1868</v>
      </c>
      <c r="E37" s="12"/>
    </row>
    <row r="38" spans="1:16" x14ac:dyDescent="0.2">
      <c r="A38" s="42" t="s">
        <v>42</v>
      </c>
      <c r="B38" s="16"/>
      <c r="C38" s="45">
        <v>8205</v>
      </c>
      <c r="E38" s="12"/>
      <c r="O38" s="49"/>
      <c r="P38" s="49"/>
    </row>
    <row r="39" spans="1:16" x14ac:dyDescent="0.2">
      <c r="A39" s="42" t="s">
        <v>43</v>
      </c>
      <c r="B39" s="16"/>
      <c r="C39" s="45">
        <v>10147</v>
      </c>
      <c r="O39" s="50">
        <v>45295</v>
      </c>
      <c r="P39" s="50"/>
    </row>
    <row r="41" spans="1:16" x14ac:dyDescent="0.2">
      <c r="O41" s="40"/>
      <c r="P41" s="40"/>
    </row>
    <row r="42" spans="1:16" x14ac:dyDescent="0.2">
      <c r="O42" s="29"/>
      <c r="P42" s="34"/>
    </row>
  </sheetData>
  <sortState xmlns:xlrd2="http://schemas.microsoft.com/office/spreadsheetml/2017/richdata2" ref="A6:P27">
    <sortCondition ref="A6:A27"/>
  </sortState>
  <mergeCells count="5">
    <mergeCell ref="L3:P3"/>
    <mergeCell ref="G3:K3"/>
    <mergeCell ref="B3:F3"/>
    <mergeCell ref="O38:P38"/>
    <mergeCell ref="O39:P39"/>
  </mergeCells>
  <phoneticPr fontId="5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K23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IFC Fall 2023</vt:lpstr>
      <vt:lpstr>Sheet1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jacobje</dc:creator>
  <cp:lastModifiedBy>Robinson, Johnny</cp:lastModifiedBy>
  <cp:lastPrinted>2024-01-17T19:55:33Z</cp:lastPrinted>
  <dcterms:created xsi:type="dcterms:W3CDTF">2004-05-14T20:38:37Z</dcterms:created>
  <dcterms:modified xsi:type="dcterms:W3CDTF">2024-02-05T21:21:05Z</dcterms:modified>
</cp:coreProperties>
</file>